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0730" windowHeight="11760"/>
  </bookViews>
  <sheets>
    <sheet name="Inventory Substation" sheetId="16" r:id="rId1"/>
  </sheets>
  <definedNames>
    <definedName name="_xlnm.Print_Area" localSheetId="0">'Inventory Substation'!$A$1:$K$205</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18" i="16"/>
  <c r="K1817"/>
  <c r="K1816"/>
  <c r="K1815"/>
  <c r="K1814"/>
  <c r="K1813"/>
  <c r="K1812"/>
  <c r="K1811"/>
  <c r="K1810"/>
  <c r="K1809"/>
  <c r="K1808"/>
  <c r="K1807"/>
  <c r="K1806"/>
  <c r="K1805"/>
  <c r="K1804"/>
  <c r="K1800"/>
  <c r="K1799"/>
  <c r="K1798"/>
  <c r="K1797"/>
  <c r="K1796"/>
  <c r="K1795"/>
  <c r="K1794"/>
  <c r="K1793"/>
  <c r="K1792"/>
  <c r="K1791"/>
  <c r="K1790"/>
  <c r="K1789"/>
  <c r="K1788"/>
  <c r="K1787"/>
  <c r="K1786"/>
  <c r="K1785"/>
  <c r="K1784"/>
  <c r="K1780"/>
  <c r="K1779"/>
  <c r="K1778"/>
  <c r="K1777"/>
  <c r="K1776"/>
  <c r="K1775"/>
  <c r="K1774"/>
  <c r="K1773"/>
  <c r="K1772"/>
  <c r="K1771"/>
  <c r="K1770"/>
  <c r="K1769"/>
  <c r="K1768"/>
  <c r="K1767"/>
  <c r="K1766"/>
  <c r="K1765"/>
  <c r="K1764"/>
  <c r="K1763"/>
  <c r="K1762"/>
  <c r="K1761"/>
  <c r="K1760"/>
  <c r="K1759"/>
  <c r="K1758"/>
  <c r="K1757"/>
  <c r="K1756"/>
  <c r="K1755"/>
  <c r="K1754"/>
  <c r="K1753"/>
  <c r="K1752"/>
  <c r="K1751"/>
  <c r="K1750"/>
  <c r="K1749"/>
  <c r="K1748"/>
  <c r="K1747"/>
  <c r="K1746"/>
  <c r="K1745"/>
  <c r="K1744"/>
  <c r="K1743"/>
  <c r="K1742"/>
  <c r="K1741"/>
  <c r="K1740"/>
  <c r="K1739"/>
  <c r="K1738"/>
  <c r="K1737"/>
  <c r="K1736"/>
  <c r="K1735"/>
  <c r="K1734"/>
  <c r="K1733"/>
  <c r="K1732"/>
  <c r="K1731"/>
  <c r="K1730"/>
  <c r="K1729"/>
  <c r="K1728"/>
  <c r="K1727"/>
  <c r="K1726"/>
  <c r="K1722"/>
  <c r="K1721"/>
  <c r="K1720"/>
  <c r="K1719"/>
  <c r="K1718"/>
  <c r="K1717"/>
  <c r="K1716"/>
  <c r="K1715"/>
  <c r="K1714"/>
  <c r="K1713"/>
  <c r="K1712"/>
  <c r="K1711"/>
  <c r="K1710"/>
  <c r="K1709"/>
  <c r="K1708"/>
  <c r="K1707"/>
  <c r="K1706"/>
  <c r="K1697" l="1"/>
  <c r="K1696"/>
  <c r="K1695"/>
  <c r="K1694"/>
  <c r="K1693"/>
  <c r="K1692"/>
  <c r="K1691"/>
  <c r="K1690"/>
  <c r="K1686"/>
  <c r="K1685"/>
  <c r="K1684"/>
  <c r="K1683"/>
  <c r="K1682"/>
  <c r="K1681"/>
  <c r="K1680"/>
  <c r="K1679"/>
  <c r="K1678"/>
  <c r="K1677"/>
  <c r="K1676"/>
  <c r="K1675"/>
  <c r="K1674"/>
  <c r="K1673"/>
  <c r="K1672"/>
  <c r="K1671"/>
  <c r="K1670"/>
  <c r="K1669"/>
  <c r="K1668"/>
  <c r="K1667"/>
  <c r="K1666"/>
  <c r="K1665"/>
  <c r="K1664"/>
  <c r="K1663"/>
  <c r="K1662"/>
  <c r="K1661"/>
  <c r="K1660"/>
  <c r="K1659"/>
  <c r="K1658"/>
  <c r="K1657"/>
  <c r="K1656"/>
  <c r="K1655"/>
  <c r="K1654"/>
  <c r="K1653"/>
  <c r="K1652"/>
  <c r="K1651"/>
  <c r="K1650"/>
  <c r="K1649"/>
  <c r="K1648"/>
  <c r="K1647"/>
  <c r="K1646"/>
  <c r="K1645"/>
  <c r="K1644"/>
  <c r="K1643"/>
  <c r="K1642"/>
  <c r="K1641"/>
  <c r="K1640"/>
  <c r="K1639"/>
  <c r="K1638"/>
  <c r="K1637"/>
  <c r="K1636"/>
  <c r="K1635"/>
  <c r="K1634"/>
  <c r="K1633"/>
  <c r="K1632"/>
  <c r="K1631"/>
  <c r="K1630"/>
  <c r="K1629"/>
  <c r="K1628"/>
  <c r="K1627"/>
  <c r="K1626"/>
  <c r="K1625"/>
  <c r="K1624"/>
  <c r="K1623"/>
  <c r="K1618"/>
  <c r="K1617"/>
  <c r="K1616"/>
  <c r="K1615"/>
  <c r="K1614"/>
  <c r="K1613"/>
  <c r="K1612"/>
  <c r="K1611"/>
  <c r="K1610"/>
  <c r="K1609"/>
  <c r="K1605"/>
  <c r="K1604"/>
  <c r="K1603"/>
  <c r="K1602"/>
  <c r="K1601"/>
  <c r="K1600"/>
  <c r="K1599"/>
  <c r="K1598"/>
  <c r="K1597"/>
  <c r="K1596"/>
  <c r="K1595"/>
  <c r="K1594"/>
  <c r="K1593"/>
  <c r="K1592"/>
  <c r="K1591"/>
  <c r="K1590"/>
  <c r="K1589"/>
  <c r="K1588"/>
  <c r="K1587"/>
  <c r="K1586"/>
  <c r="K1585"/>
  <c r="K1584"/>
  <c r="K1583"/>
  <c r="K1582"/>
  <c r="K1581"/>
  <c r="K1580"/>
  <c r="K1579"/>
  <c r="K1578"/>
  <c r="K1577"/>
  <c r="K1576"/>
  <c r="K1575"/>
  <c r="K1574"/>
  <c r="K1573"/>
  <c r="K1572"/>
  <c r="K1571"/>
  <c r="K1570"/>
  <c r="K1569"/>
  <c r="K1568"/>
  <c r="K1567"/>
  <c r="K1566"/>
  <c r="K1565"/>
  <c r="K1564"/>
  <c r="K1563"/>
  <c r="K1562"/>
  <c r="K1561"/>
  <c r="K1560"/>
  <c r="K1559"/>
  <c r="K1558"/>
  <c r="K1557"/>
  <c r="K1556"/>
  <c r="K1555"/>
  <c r="K1554"/>
  <c r="K1553"/>
  <c r="K1549"/>
  <c r="K1548"/>
  <c r="K1547"/>
  <c r="K1546"/>
  <c r="K1545"/>
  <c r="K1544"/>
  <c r="K1543"/>
  <c r="K1542"/>
  <c r="K1541"/>
  <c r="K1540"/>
  <c r="K1539"/>
  <c r="K1538"/>
  <c r="K1537"/>
  <c r="K1536"/>
  <c r="K1535"/>
  <c r="K1534"/>
  <c r="K1533"/>
  <c r="K1532"/>
  <c r="K1531"/>
  <c r="K1530"/>
  <c r="K1529"/>
  <c r="K1528"/>
  <c r="K1527"/>
  <c r="K1526"/>
  <c r="K1525"/>
  <c r="K1524"/>
  <c r="K1523"/>
  <c r="K1522"/>
  <c r="K1521"/>
  <c r="K1520"/>
  <c r="K1519"/>
  <c r="K1518"/>
  <c r="K1517"/>
  <c r="K1516"/>
  <c r="K1515"/>
  <c r="K1514"/>
  <c r="K1513"/>
  <c r="K1512"/>
  <c r="K1511"/>
  <c r="K1510"/>
  <c r="K1509"/>
  <c r="K1508"/>
  <c r="K1507"/>
  <c r="K1506"/>
  <c r="K1505"/>
  <c r="K1504"/>
  <c r="K1503"/>
  <c r="K1502"/>
  <c r="K1501"/>
  <c r="K1500"/>
  <c r="K1499"/>
  <c r="K1498"/>
  <c r="K1497"/>
  <c r="K1496"/>
  <c r="K1495"/>
  <c r="K1494"/>
  <c r="K1493"/>
  <c r="K1492"/>
  <c r="K1489"/>
  <c r="K1488"/>
  <c r="K1487"/>
  <c r="K1486"/>
  <c r="K1485"/>
  <c r="K1484"/>
  <c r="K1483"/>
  <c r="K1482"/>
  <c r="K1481"/>
  <c r="K1480"/>
  <c r="K1479"/>
  <c r="K1478"/>
  <c r="K1477"/>
  <c r="K1476"/>
  <c r="K1475"/>
  <c r="K1474"/>
  <c r="K1473"/>
  <c r="K1472"/>
  <c r="K1471"/>
  <c r="K1470"/>
  <c r="K1469"/>
  <c r="K1468"/>
  <c r="K1467"/>
  <c r="K1466"/>
  <c r="K1465"/>
  <c r="K1464"/>
  <c r="K1463"/>
  <c r="K1462"/>
  <c r="K1461"/>
  <c r="K1460"/>
  <c r="K1459"/>
  <c r="K1458"/>
  <c r="K1457"/>
  <c r="K1456"/>
  <c r="K1455"/>
  <c r="K1454"/>
  <c r="K1453"/>
  <c r="K1452"/>
  <c r="K1451"/>
  <c r="K1450"/>
  <c r="K1449"/>
  <c r="K1448"/>
  <c r="K1447"/>
  <c r="K1446"/>
  <c r="K1445"/>
  <c r="K1444"/>
  <c r="K1443"/>
  <c r="K1442"/>
  <c r="K1441"/>
  <c r="K1440"/>
  <c r="K1439"/>
  <c r="K1438"/>
  <c r="K1437"/>
  <c r="K1436"/>
  <c r="K1435"/>
  <c r="K1434"/>
  <c r="K1433"/>
  <c r="K1432"/>
  <c r="K1431"/>
  <c r="K1430"/>
  <c r="K1429"/>
  <c r="K1428"/>
  <c r="K1427"/>
  <c r="K1426"/>
  <c r="K1425"/>
  <c r="K1424"/>
  <c r="K1423"/>
  <c r="K1422"/>
  <c r="K1421"/>
  <c r="K1420"/>
  <c r="K1419"/>
  <c r="K1418"/>
  <c r="K1417"/>
  <c r="K1416"/>
  <c r="K1415"/>
  <c r="K1414"/>
  <c r="K1413"/>
  <c r="K1412"/>
  <c r="K1411"/>
  <c r="K1394" l="1"/>
  <c r="K1393"/>
  <c r="K1392"/>
  <c r="K1391"/>
  <c r="K1390"/>
  <c r="K1389"/>
  <c r="K1388"/>
  <c r="K1387"/>
  <c r="K1386"/>
  <c r="K1385"/>
  <c r="K1384"/>
  <c r="K1383"/>
  <c r="K1382"/>
  <c r="K1381"/>
  <c r="K1380"/>
  <c r="K1379"/>
  <c r="K1378"/>
  <c r="K1377"/>
  <c r="K1376"/>
  <c r="K1375"/>
  <c r="K1374"/>
  <c r="K1373"/>
  <c r="K1372"/>
  <c r="K1371"/>
  <c r="K1370"/>
  <c r="K1369"/>
  <c r="K1368"/>
  <c r="K1367"/>
  <c r="K1366"/>
  <c r="K1365"/>
  <c r="K1364"/>
  <c r="K1363"/>
  <c r="K1362"/>
  <c r="K1361"/>
  <c r="K1360"/>
  <c r="K1359"/>
  <c r="K1358"/>
  <c r="K1357"/>
  <c r="K1356"/>
  <c r="K1355"/>
  <c r="K1354"/>
  <c r="K1353"/>
  <c r="K1352"/>
  <c r="K1351"/>
  <c r="K1350"/>
  <c r="K1349"/>
  <c r="K1348"/>
  <c r="K1347"/>
  <c r="K1346"/>
  <c r="K1345"/>
  <c r="K1344"/>
  <c r="K1343"/>
  <c r="K1342"/>
  <c r="K1341"/>
  <c r="K1340"/>
  <c r="K1339"/>
  <c r="K1338"/>
  <c r="K1337"/>
  <c r="K1336"/>
  <c r="K1335"/>
  <c r="K1334"/>
  <c r="K1333"/>
  <c r="K1332"/>
  <c r="K1331"/>
  <c r="K1330"/>
  <c r="K1329"/>
  <c r="K1328"/>
  <c r="K1327"/>
  <c r="K1326"/>
  <c r="K1325"/>
  <c r="K1324"/>
  <c r="K1323"/>
  <c r="K1322"/>
  <c r="K1321"/>
  <c r="K1320"/>
  <c r="K1319"/>
  <c r="K1318"/>
  <c r="K1317"/>
  <c r="K1316"/>
  <c r="K1315"/>
  <c r="K1314"/>
  <c r="K1313"/>
  <c r="K1312"/>
  <c r="K1311"/>
  <c r="K1310"/>
  <c r="K1309"/>
  <c r="K1308"/>
  <c r="K1307"/>
  <c r="K1306"/>
  <c r="K1305"/>
  <c r="K1304"/>
  <c r="K1303"/>
  <c r="K1302"/>
  <c r="K1301"/>
  <c r="K1300"/>
  <c r="K1299"/>
  <c r="K1298"/>
  <c r="K1297"/>
  <c r="K1296"/>
  <c r="K1295"/>
  <c r="K1294"/>
  <c r="K1293"/>
  <c r="K1292"/>
  <c r="K1291"/>
  <c r="K1290"/>
  <c r="K1289"/>
  <c r="K1288"/>
  <c r="K1287"/>
  <c r="K1286"/>
  <c r="K1285"/>
  <c r="K1284"/>
  <c r="K1283"/>
  <c r="K1282"/>
  <c r="K1281"/>
  <c r="K1280"/>
  <c r="K1279"/>
  <c r="K1278"/>
  <c r="K1277"/>
  <c r="K1276"/>
  <c r="K1275"/>
  <c r="K1274"/>
  <c r="K1273"/>
  <c r="K1272"/>
  <c r="K1271"/>
  <c r="K1270"/>
  <c r="K1269"/>
  <c r="K1268"/>
  <c r="K1267"/>
  <c r="K1266"/>
  <c r="K1265"/>
  <c r="K1264"/>
  <c r="K1263"/>
  <c r="K1262"/>
  <c r="K1261"/>
  <c r="K1260"/>
  <c r="K1259"/>
  <c r="K1258"/>
  <c r="K1257"/>
  <c r="K1256"/>
  <c r="K1255"/>
  <c r="K1254"/>
  <c r="K1253"/>
  <c r="K1252"/>
  <c r="K1251"/>
  <c r="K1250"/>
  <c r="K1249"/>
  <c r="K1248"/>
  <c r="K1247"/>
  <c r="K1246"/>
  <c r="K1245"/>
  <c r="K1244"/>
  <c r="K1243"/>
  <c r="K1242"/>
  <c r="K1241"/>
  <c r="K1240"/>
  <c r="O1223" l="1"/>
  <c r="O1222"/>
  <c r="O1221"/>
  <c r="O1220"/>
  <c r="O1219"/>
  <c r="O1218"/>
  <c r="O1217"/>
  <c r="O1225" s="1"/>
  <c r="G1216"/>
  <c r="G1215"/>
  <c r="G1214"/>
  <c r="G1213"/>
  <c r="G1212"/>
  <c r="G1211"/>
  <c r="G1210"/>
  <c r="G1209"/>
  <c r="G1208"/>
  <c r="G1207"/>
  <c r="G1206"/>
  <c r="G1205"/>
  <c r="G1204"/>
  <c r="G1203"/>
  <c r="G1202"/>
  <c r="G1201"/>
  <c r="G1200"/>
  <c r="G1199"/>
  <c r="G1198"/>
  <c r="G1197"/>
  <c r="G1196"/>
  <c r="G1195"/>
  <c r="G1194"/>
  <c r="G1193"/>
  <c r="G1192"/>
  <c r="G1191"/>
  <c r="G1190"/>
  <c r="G1189"/>
  <c r="G1188"/>
  <c r="G1187"/>
  <c r="G1186"/>
  <c r="G1185"/>
  <c r="G1184"/>
  <c r="G1183"/>
  <c r="G1182"/>
  <c r="G1181"/>
  <c r="G1180"/>
  <c r="G1179"/>
  <c r="G1178"/>
  <c r="G1177"/>
  <c r="G1176"/>
  <c r="G1175"/>
  <c r="G1174"/>
  <c r="G1173"/>
  <c r="G1172"/>
  <c r="G1171"/>
  <c r="G1170"/>
  <c r="G1169"/>
  <c r="G1168"/>
  <c r="G1167"/>
  <c r="G1166"/>
  <c r="G1165"/>
  <c r="G1164"/>
  <c r="G1163"/>
  <c r="G1162"/>
  <c r="G1161"/>
  <c r="G1160"/>
  <c r="G1159"/>
  <c r="G1158"/>
  <c r="G1157"/>
  <c r="G1156"/>
  <c r="G1155"/>
  <c r="G1154"/>
  <c r="G1153"/>
  <c r="G1152"/>
  <c r="G1151"/>
  <c r="G1150"/>
  <c r="G1149"/>
  <c r="G1148"/>
  <c r="G1147"/>
  <c r="G1146"/>
  <c r="G1145"/>
  <c r="G1144"/>
  <c r="G1143"/>
  <c r="G1142"/>
  <c r="G1141"/>
  <c r="G1140"/>
  <c r="G1139"/>
  <c r="G1138"/>
  <c r="G1137"/>
  <c r="G1136"/>
  <c r="G1135"/>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094"/>
  <c r="G1093"/>
  <c r="G1092"/>
  <c r="G1091"/>
  <c r="G1090"/>
  <c r="G1089"/>
  <c r="G1088"/>
  <c r="G1225" l="1"/>
  <c r="G1077"/>
  <c r="G1076"/>
  <c r="G1075"/>
  <c r="G1074"/>
  <c r="G1073"/>
  <c r="G1072"/>
  <c r="G1071"/>
  <c r="G1070"/>
  <c r="G1069"/>
  <c r="G1068"/>
  <c r="G1067"/>
  <c r="G1066"/>
  <c r="G1065"/>
  <c r="G1064"/>
  <c r="G1063"/>
  <c r="G1062"/>
  <c r="G1061"/>
  <c r="G1060"/>
  <c r="G1059"/>
  <c r="G1078" s="1"/>
  <c r="G972"/>
  <c r="G971"/>
  <c r="G970"/>
  <c r="G969"/>
  <c r="G968"/>
  <c r="G967"/>
  <c r="G966"/>
  <c r="G965"/>
  <c r="G964"/>
  <c r="G963"/>
  <c r="O962"/>
  <c r="O961"/>
  <c r="O960"/>
  <c r="O959"/>
  <c r="O958"/>
  <c r="O957"/>
  <c r="O956"/>
  <c r="O955"/>
  <c r="O954"/>
  <c r="O953"/>
  <c r="O952"/>
  <c r="O951"/>
  <c r="O950"/>
  <c r="G949"/>
  <c r="G948"/>
  <c r="I947"/>
  <c r="I976" s="1"/>
  <c r="G947"/>
  <c r="O946"/>
  <c r="O945"/>
  <c r="O944"/>
  <c r="O943"/>
  <c r="O942"/>
  <c r="O941"/>
  <c r="O940"/>
  <c r="O939"/>
  <c r="O938"/>
  <c r="O937"/>
  <c r="O936"/>
  <c r="O935"/>
  <c r="O934"/>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773"/>
  <c r="G772"/>
  <c r="G771"/>
  <c r="G770"/>
  <c r="G769"/>
  <c r="G768"/>
  <c r="G767"/>
  <c r="G766"/>
  <c r="G765"/>
  <c r="G764"/>
  <c r="G763"/>
  <c r="G762"/>
  <c r="G761"/>
  <c r="G760"/>
  <c r="G759"/>
  <c r="G758"/>
  <c r="G757"/>
  <c r="G756"/>
  <c r="G755"/>
  <c r="G754"/>
  <c r="G753"/>
  <c r="G752"/>
  <c r="G751"/>
  <c r="G750"/>
  <c r="G749"/>
  <c r="G748"/>
  <c r="G747"/>
  <c r="G746"/>
  <c r="G745"/>
  <c r="G744"/>
  <c r="G743"/>
  <c r="G742"/>
  <c r="G741"/>
  <c r="G740"/>
  <c r="G739"/>
  <c r="G738"/>
  <c r="G737"/>
  <c r="G736"/>
  <c r="G735"/>
  <c r="G734"/>
  <c r="G733"/>
  <c r="G732"/>
  <c r="G731"/>
  <c r="G730"/>
  <c r="G729"/>
  <c r="G728"/>
  <c r="G727"/>
  <c r="G726"/>
  <c r="G725"/>
  <c r="G724"/>
  <c r="G723"/>
  <c r="G722"/>
  <c r="G721"/>
  <c r="G720"/>
  <c r="G719"/>
  <c r="G718"/>
  <c r="G717"/>
  <c r="G716"/>
  <c r="G715"/>
  <c r="G714"/>
  <c r="G713"/>
  <c r="G712"/>
  <c r="G711"/>
  <c r="G710"/>
  <c r="G709"/>
  <c r="G708"/>
  <c r="G707"/>
  <c r="G706"/>
  <c r="G705"/>
  <c r="G704"/>
  <c r="G703"/>
  <c r="G702"/>
  <c r="G701"/>
  <c r="G700"/>
  <c r="G699"/>
  <c r="G698"/>
  <c r="G697"/>
  <c r="G696"/>
  <c r="G695"/>
  <c r="G694"/>
  <c r="G693"/>
  <c r="G692"/>
  <c r="G691"/>
  <c r="G690"/>
  <c r="G689"/>
  <c r="G688"/>
  <c r="G687"/>
  <c r="G686"/>
  <c r="G685"/>
  <c r="G684"/>
  <c r="G683"/>
  <c r="G682"/>
  <c r="G681"/>
  <c r="G680"/>
  <c r="G679"/>
  <c r="G678"/>
  <c r="G677"/>
  <c r="G676"/>
  <c r="G675"/>
  <c r="G674"/>
  <c r="G673"/>
  <c r="G672"/>
  <c r="G671"/>
  <c r="G670"/>
  <c r="G669"/>
  <c r="G668"/>
  <c r="G667"/>
  <c r="G666"/>
  <c r="G665"/>
  <c r="G664"/>
  <c r="G663"/>
  <c r="G662"/>
  <c r="G661"/>
  <c r="G660"/>
  <c r="G659"/>
  <c r="G658"/>
  <c r="G657"/>
  <c r="G656"/>
  <c r="G655"/>
  <c r="G654"/>
  <c r="G653"/>
  <c r="G652"/>
  <c r="G651"/>
  <c r="G650"/>
  <c r="G649"/>
  <c r="G648"/>
  <c r="G647"/>
  <c r="G646"/>
  <c r="G645"/>
  <c r="G644"/>
  <c r="G643"/>
  <c r="G642"/>
  <c r="G641"/>
  <c r="G640"/>
  <c r="G639"/>
  <c r="G638"/>
  <c r="G637"/>
  <c r="G636"/>
  <c r="G635"/>
  <c r="G634"/>
  <c r="G633"/>
  <c r="G632"/>
  <c r="G631"/>
  <c r="G630"/>
  <c r="G629"/>
  <c r="G628"/>
  <c r="G627"/>
  <c r="G626"/>
  <c r="G625"/>
  <c r="G624"/>
  <c r="G623"/>
  <c r="G622"/>
  <c r="G621"/>
  <c r="G620"/>
  <c r="G619"/>
  <c r="G618"/>
  <c r="G617"/>
  <c r="G616"/>
  <c r="G615"/>
  <c r="G614"/>
  <c r="G613"/>
  <c r="G612"/>
  <c r="G611"/>
  <c r="G610"/>
  <c r="G609"/>
  <c r="G608"/>
  <c r="G607"/>
  <c r="G606"/>
  <c r="G605"/>
  <c r="G604"/>
  <c r="G603"/>
  <c r="G602"/>
  <c r="G601"/>
  <c r="G600"/>
  <c r="G599"/>
  <c r="G598"/>
  <c r="G597"/>
  <c r="G596"/>
  <c r="G595"/>
  <c r="G594"/>
  <c r="G593"/>
  <c r="G592"/>
  <c r="G591"/>
  <c r="G590"/>
  <c r="G589"/>
  <c r="G588"/>
  <c r="G587"/>
  <c r="G586"/>
  <c r="G585"/>
  <c r="G584"/>
  <c r="G583"/>
  <c r="G582"/>
  <c r="G581"/>
  <c r="G580"/>
  <c r="G579"/>
  <c r="G578"/>
  <c r="G577"/>
  <c r="G576"/>
  <c r="G575"/>
  <c r="G574"/>
  <c r="G573"/>
  <c r="G572"/>
  <c r="G571"/>
  <c r="G570"/>
  <c r="G569"/>
  <c r="G568"/>
  <c r="G567"/>
  <c r="G566"/>
  <c r="G565"/>
  <c r="G564"/>
  <c r="G563"/>
  <c r="G562"/>
  <c r="G561"/>
  <c r="G560"/>
  <c r="G559"/>
  <c r="G558"/>
  <c r="G557"/>
  <c r="G556"/>
  <c r="G555"/>
  <c r="G554"/>
  <c r="G553"/>
  <c r="G552"/>
  <c r="G551"/>
  <c r="G550"/>
  <c r="G549"/>
  <c r="G548"/>
  <c r="G547"/>
  <c r="G546"/>
  <c r="G545"/>
  <c r="G544"/>
  <c r="G543"/>
  <c r="G542"/>
  <c r="G541"/>
  <c r="G540"/>
  <c r="G539"/>
  <c r="G538"/>
  <c r="G537"/>
  <c r="G536"/>
  <c r="G535"/>
  <c r="G534"/>
  <c r="G533"/>
  <c r="G532"/>
  <c r="G531"/>
  <c r="G530"/>
  <c r="G529"/>
  <c r="G528"/>
  <c r="G527"/>
  <c r="G526"/>
  <c r="G933" l="1"/>
  <c r="G977" s="1"/>
  <c r="J878"/>
  <c r="O976"/>
  <c r="G976"/>
  <c r="K513"/>
  <c r="K512"/>
  <c r="K507"/>
  <c r="K506"/>
  <c r="K505"/>
  <c r="K504"/>
  <c r="K503"/>
  <c r="K502"/>
  <c r="K501"/>
  <c r="K500"/>
  <c r="K499"/>
  <c r="K498"/>
  <c r="K497"/>
  <c r="E496"/>
  <c r="K496" s="1"/>
  <c r="K495"/>
  <c r="K494"/>
  <c r="K493"/>
  <c r="K492"/>
  <c r="K491"/>
  <c r="K490"/>
  <c r="K489"/>
  <c r="K488"/>
  <c r="K487"/>
  <c r="G978" l="1"/>
  <c r="K508"/>
  <c r="P469"/>
  <c r="G469"/>
  <c r="P468"/>
  <c r="G468"/>
  <c r="P467"/>
  <c r="G467"/>
  <c r="P466"/>
  <c r="G466"/>
  <c r="P465"/>
  <c r="G465"/>
  <c r="P464"/>
  <c r="G464"/>
  <c r="P463"/>
  <c r="G463"/>
  <c r="P462"/>
  <c r="G462"/>
  <c r="P461"/>
  <c r="G461"/>
  <c r="P460"/>
  <c r="G460"/>
  <c r="P459"/>
  <c r="G459"/>
  <c r="P458"/>
  <c r="G458"/>
  <c r="P457"/>
  <c r="G457"/>
  <c r="P456"/>
  <c r="G456"/>
  <c r="P455"/>
  <c r="G455"/>
  <c r="P454"/>
  <c r="G454"/>
  <c r="P453"/>
  <c r="G453"/>
  <c r="P452"/>
  <c r="G452"/>
  <c r="P451"/>
  <c r="G451"/>
  <c r="P450"/>
  <c r="G450"/>
  <c r="P449"/>
  <c r="O449"/>
  <c r="G449"/>
  <c r="O448"/>
  <c r="G448"/>
  <c r="P448" s="1"/>
  <c r="O447"/>
  <c r="G447"/>
  <c r="P447" s="1"/>
  <c r="O446"/>
  <c r="P446" s="1"/>
  <c r="G446"/>
  <c r="O445"/>
  <c r="G445"/>
  <c r="P445" s="1"/>
  <c r="O444"/>
  <c r="G444"/>
  <c r="P444" s="1"/>
  <c r="O443"/>
  <c r="G443"/>
  <c r="P443" s="1"/>
  <c r="O442"/>
  <c r="G442"/>
  <c r="P442" s="1"/>
  <c r="P441"/>
  <c r="O441"/>
  <c r="G441"/>
  <c r="O440"/>
  <c r="G440"/>
  <c r="P440" s="1"/>
  <c r="O439"/>
  <c r="G439"/>
  <c r="P439" s="1"/>
  <c r="O438"/>
  <c r="P438" s="1"/>
  <c r="G438"/>
  <c r="O437"/>
  <c r="G437"/>
  <c r="P437" s="1"/>
  <c r="G436"/>
  <c r="P436" s="1"/>
  <c r="P435"/>
  <c r="G435"/>
  <c r="O434"/>
  <c r="G434"/>
  <c r="O433"/>
  <c r="G433"/>
  <c r="P432"/>
  <c r="O432"/>
  <c r="G432"/>
  <c r="O431"/>
  <c r="G431"/>
  <c r="P431" s="1"/>
  <c r="O430"/>
  <c r="G430"/>
  <c r="O429"/>
  <c r="G429"/>
  <c r="O428"/>
  <c r="G428"/>
  <c r="P428" s="1"/>
  <c r="O427"/>
  <c r="G427"/>
  <c r="P427" s="1"/>
  <c r="O426"/>
  <c r="G426"/>
  <c r="O425"/>
  <c r="G425"/>
  <c r="P424"/>
  <c r="O424"/>
  <c r="G424"/>
  <c r="O423"/>
  <c r="G423"/>
  <c r="P423" s="1"/>
  <c r="O422"/>
  <c r="G422"/>
  <c r="O421"/>
  <c r="G421"/>
  <c r="O420"/>
  <c r="G420"/>
  <c r="P420" s="1"/>
  <c r="O419"/>
  <c r="P419" s="1"/>
  <c r="G419"/>
  <c r="O418"/>
  <c r="G418"/>
  <c r="O417"/>
  <c r="G417"/>
  <c r="P416"/>
  <c r="O416"/>
  <c r="G416"/>
  <c r="O415"/>
  <c r="G415"/>
  <c r="P415" s="1"/>
  <c r="O414"/>
  <c r="G414"/>
  <c r="O413"/>
  <c r="G413"/>
  <c r="O412"/>
  <c r="G412"/>
  <c r="P412" s="1"/>
  <c r="O411"/>
  <c r="P411" s="1"/>
  <c r="G411"/>
  <c r="O410"/>
  <c r="G410"/>
  <c r="O409"/>
  <c r="G409"/>
  <c r="P408"/>
  <c r="O408"/>
  <c r="G408"/>
  <c r="O407"/>
  <c r="G407"/>
  <c r="P407" s="1"/>
  <c r="O406"/>
  <c r="G406"/>
  <c r="O405"/>
  <c r="G405"/>
  <c r="O404"/>
  <c r="G404"/>
  <c r="P404" s="1"/>
  <c r="O403"/>
  <c r="P403" s="1"/>
  <c r="G403"/>
  <c r="O402"/>
  <c r="G402"/>
  <c r="O401"/>
  <c r="G401"/>
  <c r="P400"/>
  <c r="O400"/>
  <c r="G400"/>
  <c r="O399"/>
  <c r="G399"/>
  <c r="P399" s="1"/>
  <c r="O398"/>
  <c r="G398"/>
  <c r="O397"/>
  <c r="G397"/>
  <c r="O396"/>
  <c r="G396"/>
  <c r="P396" s="1"/>
  <c r="O395"/>
  <c r="P395" s="1"/>
  <c r="G395"/>
  <c r="O394"/>
  <c r="G394"/>
  <c r="O393"/>
  <c r="G393"/>
  <c r="P392"/>
  <c r="O392"/>
  <c r="G392"/>
  <c r="G391"/>
  <c r="P391" s="1"/>
  <c r="O390"/>
  <c r="G390"/>
  <c r="P390" s="1"/>
  <c r="O389"/>
  <c r="G389"/>
  <c r="P389" s="1"/>
  <c r="O388"/>
  <c r="G388"/>
  <c r="G470" s="1"/>
  <c r="G370"/>
  <c r="P370" s="1"/>
  <c r="G369"/>
  <c r="P369" s="1"/>
  <c r="O368"/>
  <c r="G368"/>
  <c r="P368" s="1"/>
  <c r="O367"/>
  <c r="G367"/>
  <c r="P367" s="1"/>
  <c r="O366"/>
  <c r="G366"/>
  <c r="P366" s="1"/>
  <c r="O365"/>
  <c r="G365"/>
  <c r="P365" s="1"/>
  <c r="O364"/>
  <c r="G364"/>
  <c r="P364" s="1"/>
  <c r="O363"/>
  <c r="P363" s="1"/>
  <c r="G363"/>
  <c r="P362"/>
  <c r="O362"/>
  <c r="G362"/>
  <c r="O361"/>
  <c r="G361"/>
  <c r="P361" s="1"/>
  <c r="O360"/>
  <c r="G360"/>
  <c r="P360" s="1"/>
  <c r="O359"/>
  <c r="G359"/>
  <c r="P359" s="1"/>
  <c r="O358"/>
  <c r="G358"/>
  <c r="P358" s="1"/>
  <c r="O357"/>
  <c r="G357"/>
  <c r="P357" s="1"/>
  <c r="O356"/>
  <c r="G356"/>
  <c r="P356" s="1"/>
  <c r="O355"/>
  <c r="P355" s="1"/>
  <c r="G355"/>
  <c r="P354"/>
  <c r="O354"/>
  <c r="G354"/>
  <c r="O353"/>
  <c r="G353"/>
  <c r="P353" s="1"/>
  <c r="O352"/>
  <c r="G352"/>
  <c r="P352" s="1"/>
  <c r="O351"/>
  <c r="G351"/>
  <c r="P351" s="1"/>
  <c r="O350"/>
  <c r="G350"/>
  <c r="P350" s="1"/>
  <c r="O349"/>
  <c r="G349"/>
  <c r="P349" s="1"/>
  <c r="O348"/>
  <c r="G348"/>
  <c r="P348" s="1"/>
  <c r="O347"/>
  <c r="P347" s="1"/>
  <c r="G347"/>
  <c r="P346"/>
  <c r="O346"/>
  <c r="G346"/>
  <c r="O345"/>
  <c r="G345"/>
  <c r="P345" s="1"/>
  <c r="O344"/>
  <c r="G344"/>
  <c r="P344" s="1"/>
  <c r="O343"/>
  <c r="G343"/>
  <c r="P343" s="1"/>
  <c r="O342"/>
  <c r="G342"/>
  <c r="P342" s="1"/>
  <c r="O341"/>
  <c r="G341"/>
  <c r="P341" s="1"/>
  <c r="O340"/>
  <c r="G340"/>
  <c r="P340" s="1"/>
  <c r="O339"/>
  <c r="P339" s="1"/>
  <c r="G339"/>
  <c r="P338"/>
  <c r="O338"/>
  <c r="G338"/>
  <c r="O337"/>
  <c r="G337"/>
  <c r="P337" s="1"/>
  <c r="O336"/>
  <c r="G336"/>
  <c r="P336" s="1"/>
  <c r="O335"/>
  <c r="G335"/>
  <c r="P335" s="1"/>
  <c r="O334"/>
  <c r="G334"/>
  <c r="P334" s="1"/>
  <c r="O333"/>
  <c r="M333"/>
  <c r="K333"/>
  <c r="G333"/>
  <c r="P333" s="1"/>
  <c r="O332"/>
  <c r="P332" s="1"/>
  <c r="G332"/>
  <c r="O331"/>
  <c r="G331"/>
  <c r="O330"/>
  <c r="G330"/>
  <c r="P329"/>
  <c r="O329"/>
  <c r="G329"/>
  <c r="O328"/>
  <c r="M328"/>
  <c r="K328"/>
  <c r="I328"/>
  <c r="G328"/>
  <c r="O327"/>
  <c r="M327"/>
  <c r="K327"/>
  <c r="I327"/>
  <c r="G327"/>
  <c r="O326"/>
  <c r="M326"/>
  <c r="K326"/>
  <c r="I326"/>
  <c r="P326" s="1"/>
  <c r="G326"/>
  <c r="O325"/>
  <c r="M325"/>
  <c r="K325"/>
  <c r="I325"/>
  <c r="G325"/>
  <c r="O324"/>
  <c r="M324"/>
  <c r="K324"/>
  <c r="I324"/>
  <c r="G324"/>
  <c r="O323"/>
  <c r="M323"/>
  <c r="K323"/>
  <c r="I323"/>
  <c r="G323"/>
  <c r="O322"/>
  <c r="M322"/>
  <c r="K322"/>
  <c r="I322"/>
  <c r="P322" s="1"/>
  <c r="G322"/>
  <c r="O321"/>
  <c r="M321"/>
  <c r="K321"/>
  <c r="I321"/>
  <c r="G321"/>
  <c r="O320"/>
  <c r="M320"/>
  <c r="K320"/>
  <c r="I320"/>
  <c r="G320"/>
  <c r="O319"/>
  <c r="M319"/>
  <c r="K319"/>
  <c r="I319"/>
  <c r="G319"/>
  <c r="O318"/>
  <c r="M318"/>
  <c r="K318"/>
  <c r="I318"/>
  <c r="P318" s="1"/>
  <c r="G318"/>
  <c r="O317"/>
  <c r="M317"/>
  <c r="K317"/>
  <c r="I317"/>
  <c r="G317"/>
  <c r="O316"/>
  <c r="M316"/>
  <c r="K316"/>
  <c r="I316"/>
  <c r="G316"/>
  <c r="O315"/>
  <c r="M315"/>
  <c r="K315"/>
  <c r="I315"/>
  <c r="G315"/>
  <c r="O314"/>
  <c r="M314"/>
  <c r="K314"/>
  <c r="I314"/>
  <c r="P314" s="1"/>
  <c r="G314"/>
  <c r="O313"/>
  <c r="K313"/>
  <c r="I313"/>
  <c r="G313"/>
  <c r="O312"/>
  <c r="M312"/>
  <c r="K312"/>
  <c r="I312"/>
  <c r="G312"/>
  <c r="O311"/>
  <c r="M311"/>
  <c r="K311"/>
  <c r="I311"/>
  <c r="G311"/>
  <c r="O310"/>
  <c r="M310"/>
  <c r="K310"/>
  <c r="I310"/>
  <c r="G310"/>
  <c r="P310" s="1"/>
  <c r="O309"/>
  <c r="M309"/>
  <c r="K309"/>
  <c r="I309"/>
  <c r="P309" s="1"/>
  <c r="G309"/>
  <c r="O308"/>
  <c r="M308"/>
  <c r="K308"/>
  <c r="I308"/>
  <c r="G308"/>
  <c r="O307"/>
  <c r="K307"/>
  <c r="I307"/>
  <c r="G307"/>
  <c r="O306"/>
  <c r="M306"/>
  <c r="K306"/>
  <c r="I306"/>
  <c r="G306"/>
  <c r="O305"/>
  <c r="M305"/>
  <c r="K305"/>
  <c r="I305"/>
  <c r="G305"/>
  <c r="O304"/>
  <c r="M304"/>
  <c r="K304"/>
  <c r="I304"/>
  <c r="P304" s="1"/>
  <c r="G304"/>
  <c r="O303"/>
  <c r="M303"/>
  <c r="K303"/>
  <c r="I303"/>
  <c r="G303"/>
  <c r="O302"/>
  <c r="M302"/>
  <c r="K302"/>
  <c r="I302"/>
  <c r="G302"/>
  <c r="O301"/>
  <c r="M301"/>
  <c r="K301"/>
  <c r="I301"/>
  <c r="G301"/>
  <c r="O300"/>
  <c r="M300"/>
  <c r="K300"/>
  <c r="I300"/>
  <c r="P300" s="1"/>
  <c r="G300"/>
  <c r="O299"/>
  <c r="M299"/>
  <c r="K299"/>
  <c r="I299"/>
  <c r="G299"/>
  <c r="O298"/>
  <c r="M298"/>
  <c r="K298"/>
  <c r="I298"/>
  <c r="G298"/>
  <c r="O297"/>
  <c r="M297"/>
  <c r="K297"/>
  <c r="I297"/>
  <c r="G297"/>
  <c r="O296"/>
  <c r="M296"/>
  <c r="K296"/>
  <c r="I296"/>
  <c r="P296" s="1"/>
  <c r="G296"/>
  <c r="O295"/>
  <c r="M295"/>
  <c r="K295"/>
  <c r="I295"/>
  <c r="G295"/>
  <c r="O294"/>
  <c r="M294"/>
  <c r="K294"/>
  <c r="I294"/>
  <c r="G294"/>
  <c r="O293"/>
  <c r="M293"/>
  <c r="K293"/>
  <c r="I293"/>
  <c r="G293"/>
  <c r="O292"/>
  <c r="M292"/>
  <c r="K292"/>
  <c r="I292"/>
  <c r="P292" s="1"/>
  <c r="G292"/>
  <c r="O291"/>
  <c r="M291"/>
  <c r="K291"/>
  <c r="I291"/>
  <c r="G291"/>
  <c r="O290"/>
  <c r="M290"/>
  <c r="M372" s="1"/>
  <c r="K290"/>
  <c r="I290"/>
  <c r="G290"/>
  <c r="O289"/>
  <c r="M289"/>
  <c r="K289"/>
  <c r="I289"/>
  <c r="G289"/>
  <c r="O288"/>
  <c r="M288"/>
  <c r="K288"/>
  <c r="I288"/>
  <c r="P288" s="1"/>
  <c r="G288"/>
  <c r="O287"/>
  <c r="M287"/>
  <c r="K287"/>
  <c r="I287"/>
  <c r="G287"/>
  <c r="O286"/>
  <c r="M286"/>
  <c r="K286"/>
  <c r="I286"/>
  <c r="G286"/>
  <c r="O285"/>
  <c r="M285"/>
  <c r="I285"/>
  <c r="G285"/>
  <c r="P285" s="1"/>
  <c r="O284"/>
  <c r="M284"/>
  <c r="K284"/>
  <c r="I284"/>
  <c r="G284"/>
  <c r="O283"/>
  <c r="M283"/>
  <c r="K283"/>
  <c r="I283"/>
  <c r="G283"/>
  <c r="O282"/>
  <c r="M282"/>
  <c r="K282"/>
  <c r="I282"/>
  <c r="G282"/>
  <c r="O281"/>
  <c r="M281"/>
  <c r="K281"/>
  <c r="I281"/>
  <c r="G281"/>
  <c r="O280"/>
  <c r="M280"/>
  <c r="K280"/>
  <c r="I280"/>
  <c r="G280"/>
  <c r="P286" l="1"/>
  <c r="P290"/>
  <c r="P294"/>
  <c r="P298"/>
  <c r="P302"/>
  <c r="P306"/>
  <c r="P307"/>
  <c r="P308"/>
  <c r="P311"/>
  <c r="P312"/>
  <c r="P316"/>
  <c r="P320"/>
  <c r="P324"/>
  <c r="P328"/>
  <c r="P388"/>
  <c r="I372"/>
  <c r="P281"/>
  <c r="P284"/>
  <c r="P289"/>
  <c r="P293"/>
  <c r="P297"/>
  <c r="P301"/>
  <c r="P305"/>
  <c r="P315"/>
  <c r="P319"/>
  <c r="P323"/>
  <c r="P327"/>
  <c r="P330"/>
  <c r="P393"/>
  <c r="P470" s="1"/>
  <c r="P398"/>
  <c r="P401"/>
  <c r="P406"/>
  <c r="P409"/>
  <c r="P414"/>
  <c r="P417"/>
  <c r="P422"/>
  <c r="P425"/>
  <c r="P430"/>
  <c r="P433"/>
  <c r="O470"/>
  <c r="P282"/>
  <c r="P283"/>
  <c r="O372"/>
  <c r="P287"/>
  <c r="P291"/>
  <c r="P295"/>
  <c r="P299"/>
  <c r="K372"/>
  <c r="P303"/>
  <c r="P313"/>
  <c r="P317"/>
  <c r="P321"/>
  <c r="P325"/>
  <c r="P331"/>
  <c r="P394"/>
  <c r="P397"/>
  <c r="P402"/>
  <c r="P405"/>
  <c r="P410"/>
  <c r="P413"/>
  <c r="P418"/>
  <c r="P421"/>
  <c r="P426"/>
  <c r="P429"/>
  <c r="P434"/>
  <c r="G372"/>
  <c r="P280"/>
  <c r="P371" s="1"/>
  <c r="G374" l="1"/>
  <c r="K265"/>
  <c r="K264"/>
  <c r="K263"/>
  <c r="K262"/>
  <c r="K261"/>
  <c r="K260"/>
  <c r="K259"/>
  <c r="K258"/>
  <c r="K257"/>
  <c r="K256"/>
  <c r="K255"/>
  <c r="K254"/>
  <c r="K253"/>
  <c r="K252"/>
  <c r="K251"/>
  <c r="K250"/>
  <c r="K249"/>
  <c r="K248"/>
  <c r="K247"/>
  <c r="K246"/>
  <c r="K239"/>
  <c r="K238"/>
  <c r="K237"/>
  <c r="K236"/>
  <c r="K235"/>
  <c r="K234"/>
  <c r="K233"/>
  <c r="K232"/>
  <c r="K231"/>
  <c r="K230"/>
  <c r="K229"/>
  <c r="K228"/>
  <c r="K227"/>
  <c r="K226"/>
  <c r="K225"/>
  <c r="K224"/>
  <c r="K223"/>
  <c r="K222"/>
  <c r="K221"/>
  <c r="K220"/>
  <c r="K219"/>
  <c r="K218"/>
  <c r="K217"/>
  <c r="K216"/>
  <c r="K215"/>
  <c r="K240" l="1"/>
  <c r="K266"/>
  <c r="K125"/>
  <c r="K126"/>
  <c r="K127"/>
  <c r="K102" l="1"/>
  <c r="K103"/>
  <c r="K104"/>
  <c r="K105"/>
  <c r="K106"/>
  <c r="K107"/>
  <c r="K108"/>
  <c r="K109"/>
  <c r="K110"/>
  <c r="K198"/>
  <c r="K197"/>
  <c r="K196"/>
  <c r="K195"/>
  <c r="K194"/>
  <c r="K193"/>
  <c r="K192"/>
  <c r="K19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39"/>
  <c r="K138"/>
  <c r="K137"/>
  <c r="K136"/>
  <c r="K135"/>
  <c r="K134"/>
  <c r="K133"/>
  <c r="K132"/>
  <c r="K131"/>
  <c r="K130"/>
  <c r="K129"/>
  <c r="K124"/>
  <c r="K123"/>
  <c r="K122"/>
  <c r="K121"/>
  <c r="K120"/>
  <c r="K119"/>
  <c r="K118"/>
  <c r="K117"/>
  <c r="K116"/>
  <c r="K115"/>
  <c r="K114"/>
  <c r="K113"/>
  <c r="K112"/>
  <c r="K111"/>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8" l="1"/>
  <c r="K140"/>
  <c r="K199"/>
  <c r="K201"/>
  <c r="K200" l="1"/>
  <c r="K202" s="1"/>
</calcChain>
</file>

<file path=xl/sharedStrings.xml><?xml version="1.0" encoding="utf-8"?>
<sst xmlns="http://schemas.openxmlformats.org/spreadsheetml/2006/main" count="5340" uniqueCount="2172">
  <si>
    <t>SR. No.</t>
  </si>
  <si>
    <t>Item Code</t>
  </si>
  <si>
    <t>Item Description</t>
  </si>
  <si>
    <t>Unit</t>
  </si>
  <si>
    <t>Quantity</t>
  </si>
  <si>
    <t>Useable</t>
  </si>
  <si>
    <t>Unserviceable</t>
  </si>
  <si>
    <t>Obsolete</t>
  </si>
  <si>
    <t>Non-Moving</t>
  </si>
  <si>
    <t>Scrap</t>
  </si>
  <si>
    <t>Km.</t>
  </si>
  <si>
    <t>CC0C001002</t>
  </si>
  <si>
    <t>Control cable 14X2.5sqmm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</si>
  <si>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</si>
  <si>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</si>
  <si>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</si>
  <si>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</si>
  <si>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</si>
  <si>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</si>
  <si>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</si>
  <si>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</si>
  <si>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</si>
  <si>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</si>
  <si>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</si>
  <si>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</si>
  <si>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</si>
  <si>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</si>
  <si>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</si>
  <si>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</si>
  <si>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</si>
  <si>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</si>
  <si>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</si>
  <si>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</si>
  <si>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</si>
  <si>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</si>
  <si>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</si>
  <si>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</si>
  <si>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</si>
  <si>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</si>
  <si>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</si>
  <si>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</si>
  <si>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</si>
  <si>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</si>
  <si>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</si>
  <si>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</si>
  <si>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</si>
  <si>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</si>
  <si>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</si>
  <si>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</si>
  <si>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</si>
  <si>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</si>
  <si>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</si>
  <si>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</si>
  <si>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</si>
  <si>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</si>
  <si>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</si>
  <si>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</si>
  <si>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</si>
  <si>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</si>
  <si>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</si>
  <si>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</si>
  <si>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</si>
  <si>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</si>
  <si>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</si>
  <si>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</si>
  <si>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</si>
  <si>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</si>
  <si>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</si>
  <si>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</si>
  <si>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</si>
  <si>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</si>
  <si>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</si>
  <si>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</si>
  <si>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</si>
  <si>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</si>
  <si>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</si>
  <si>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</si>
  <si>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</si>
  <si>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</si>
  <si>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</si>
  <si>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</si>
  <si>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</si>
  <si>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</si>
  <si>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</si>
  <si>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</si>
  <si>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</si>
  <si>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</si>
  <si>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</si>
  <si>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</si>
  <si>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</si>
  <si>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</si>
  <si>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</si>
  <si>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</si>
  <si>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</si>
  <si>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</si>
  <si>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</si>
  <si>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</si>
  <si>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390KV LA</t>
  </si>
  <si>
    <t>196KV LA</t>
  </si>
  <si>
    <t>120KV LA</t>
  </si>
  <si>
    <t>145KV C.T. 1000/500/1A</t>
  </si>
  <si>
    <t>(Deformation in metal base) 245KV C.T. 100/500/1A</t>
  </si>
  <si>
    <t>Empty SF-6 Gas Cylinder</t>
  </si>
  <si>
    <t>Empty Transformer Oil Drum Rusted</t>
  </si>
  <si>
    <t>Aluminium scrap 400/220/132KV Isulator Arm</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</si>
  <si>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</si>
  <si>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</si>
  <si>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</si>
  <si>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</si>
  <si>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</si>
  <si>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</si>
  <si>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</si>
  <si>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</si>
  <si>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</si>
  <si>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</si>
  <si>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</si>
  <si>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</si>
  <si>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</si>
  <si>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</si>
  <si>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</si>
  <si>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</si>
  <si>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</si>
  <si>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</si>
  <si>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</si>
  <si>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</si>
  <si>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</si>
  <si>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</si>
  <si>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</si>
  <si>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</si>
  <si>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</si>
  <si>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</si>
  <si>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</si>
  <si>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</si>
  <si>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</si>
  <si>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</si>
  <si>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</si>
  <si>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</si>
  <si>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</si>
  <si>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Compressor</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</si>
  <si>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</si>
  <si>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</si>
  <si>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</si>
  <si>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</si>
  <si>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</si>
  <si>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</si>
  <si>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</si>
  <si>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</si>
  <si>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</si>
  <si>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</si>
  <si>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</si>
  <si>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</si>
  <si>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400kV CVT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</si>
  <si>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</si>
  <si>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</si>
  <si>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</si>
  <si>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</si>
  <si>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</si>
  <si>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</si>
  <si>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</si>
  <si>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</si>
  <si>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</si>
  <si>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</si>
  <si>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</si>
  <si>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</si>
  <si>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</si>
  <si>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</si>
  <si>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</si>
  <si>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 xml:space="preserve"> N.S. Negi            </t>
  </si>
  <si>
    <t xml:space="preserve">A.E., 400KV S/s, Kashipur      </t>
  </si>
  <si>
    <t xml:space="preserve">                                                                                                                                        </t>
  </si>
  <si>
    <t xml:space="preserve">P.P.Pant  </t>
  </si>
  <si>
    <t xml:space="preserve">                                                                                                                                                                                         </t>
  </si>
  <si>
    <t xml:space="preserve">  J.E., 400KV S/s, Kashipur        </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</si>
  <si>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</si>
  <si>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</si>
  <si>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</si>
  <si>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</si>
  <si>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</si>
  <si>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</si>
  <si>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</si>
  <si>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</si>
  <si>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</si>
  <si>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</si>
  <si>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</si>
  <si>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</si>
  <si>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</si>
  <si>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</si>
  <si>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</si>
  <si>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</si>
  <si>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</si>
  <si>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</si>
  <si>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</si>
  <si>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</si>
  <si>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</si>
  <si>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</si>
  <si>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</si>
  <si>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</si>
  <si>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</si>
  <si>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</si>
  <si>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</si>
  <si>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</si>
  <si>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</si>
  <si>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</si>
  <si>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</si>
  <si>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</si>
  <si>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</si>
  <si>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</si>
  <si>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</si>
  <si>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</si>
  <si>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</si>
  <si>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</si>
  <si>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</si>
  <si>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</si>
  <si>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</si>
  <si>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</si>
  <si>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</si>
  <si>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</si>
  <si>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</si>
  <si>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</si>
  <si>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</si>
  <si>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</si>
  <si>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</si>
  <si>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</si>
  <si>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</si>
  <si>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</si>
  <si>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</si>
  <si>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</si>
  <si>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</si>
  <si>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</si>
  <si>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</si>
  <si>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April-2025</t>
  </si>
  <si>
    <t>Format of Monthly Inventory for Uploading on PTCUL Website</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</si>
  <si>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</si>
  <si>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</si>
  <si>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</si>
  <si>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</si>
  <si>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</si>
  <si>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</si>
  <si>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</si>
  <si>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</si>
  <si>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</si>
  <si>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</si>
  <si>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</si>
  <si>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</si>
  <si>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</si>
  <si>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</si>
  <si>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</si>
  <si>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</si>
  <si>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</si>
  <si>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</si>
  <si>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</si>
  <si>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</si>
  <si>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 xml:space="preserve">No. </t>
  </si>
  <si>
    <t>Scrap  of rusted Tower Part</t>
  </si>
  <si>
    <t>II8I804005</t>
  </si>
  <si>
    <t>Suspension single fitting for Panther</t>
  </si>
  <si>
    <t>II0I004001</t>
  </si>
  <si>
    <t xml:space="preserve">70 KN Disc insulator (B&amp;S) </t>
  </si>
  <si>
    <t>AA0A005001</t>
  </si>
  <si>
    <t>ACSR Panther Conductor</t>
  </si>
  <si>
    <t xml:space="preserve">Mtr.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</si>
  <si>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</si>
  <si>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</si>
  <si>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</si>
  <si>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</si>
  <si>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</si>
  <si>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</si>
  <si>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</si>
  <si>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</si>
  <si>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</si>
  <si>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</si>
  <si>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</si>
  <si>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</si>
  <si>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</si>
  <si>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</si>
  <si>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(A)Mid Span Joint for 7/10SWG Earth Wire</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</si>
  <si>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</si>
  <si>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</si>
  <si>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</si>
  <si>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</si>
  <si>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</si>
  <si>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</si>
  <si>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</si>
  <si>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</si>
  <si>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</si>
  <si>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</si>
  <si>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</si>
  <si>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</si>
  <si>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7/10SWG damage /rusted broken earth wire</t>
  </si>
  <si>
    <t>Kg</t>
  </si>
  <si>
    <t>7/10SWG earth wire</t>
  </si>
  <si>
    <t>Km</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</si>
  <si>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</si>
  <si>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</si>
  <si>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</si>
  <si>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</si>
  <si>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</si>
  <si>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</si>
  <si>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</si>
  <si>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</si>
  <si>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</si>
  <si>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</si>
  <si>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</si>
  <si>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</si>
  <si>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</si>
  <si>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</si>
  <si>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</si>
  <si>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</si>
  <si>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</si>
  <si>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</si>
  <si>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</si>
  <si>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</si>
  <si>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</si>
  <si>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</si>
  <si>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</si>
  <si>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</si>
  <si>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</si>
  <si>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</si>
  <si>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Mtr</t>
  </si>
  <si>
    <t>Chain Shackle 10Ton Chain pulley block 3 MTR</t>
  </si>
  <si>
    <t>Chain Shackle 2 Ton Chain pulley block 3 MTR</t>
  </si>
  <si>
    <t>Total</t>
  </si>
  <si>
    <t>J.E 132KV S/S Kashipur(Line)</t>
  </si>
  <si>
    <t>A.E 132kv S/S Kashipur</t>
  </si>
  <si>
    <t>EE</t>
  </si>
  <si>
    <t>Rajan singh</t>
  </si>
  <si>
    <t>Er Surender singh ravat</t>
  </si>
  <si>
    <t xml:space="preserve">Name of Zone -Kumoun Zone </t>
  </si>
  <si>
    <t xml:space="preserve">                             stock</t>
  </si>
  <si>
    <t>STOCK</t>
  </si>
  <si>
    <t>For the Month   of  APRIL -2025</t>
  </si>
  <si>
    <t xml:space="preserve">Name of Circule -Kashipur Circle </t>
  </si>
  <si>
    <t>Name of Division -132 KV O&amp;M Division Kashipur</t>
  </si>
  <si>
    <t>Name of Sub- Station -132 KV S/S Ramnagar</t>
  </si>
  <si>
    <t>S. No.</t>
  </si>
  <si>
    <t>Item code</t>
  </si>
  <si>
    <t>Name of Item</t>
  </si>
  <si>
    <t>Unit rate in Rs.</t>
  </si>
  <si>
    <t xml:space="preserve">Total Inventory Amt. </t>
  </si>
  <si>
    <t>Qty.</t>
  </si>
  <si>
    <t>Total Amount in Rs.</t>
  </si>
  <si>
    <t>APRIL</t>
  </si>
  <si>
    <t>ACSR Zebra Conductor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</si>
  <si>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</si>
  <si>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</si>
  <si>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</si>
  <si>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</si>
  <si>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</si>
  <si>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</si>
  <si>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</si>
  <si>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</si>
  <si>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</si>
  <si>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</si>
  <si>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</si>
  <si>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</si>
  <si>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</si>
  <si>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</si>
  <si>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</si>
  <si>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</si>
  <si>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</si>
  <si>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</si>
  <si>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</si>
  <si>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</si>
  <si>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</si>
  <si>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</si>
  <si>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</si>
  <si>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</si>
  <si>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</si>
  <si>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</si>
  <si>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</si>
  <si>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 xml:space="preserve">Old used and damaged 33 KV CT of 03 core </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</si>
  <si>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</si>
  <si>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</si>
  <si>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</si>
  <si>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</si>
  <si>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</si>
  <si>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</si>
  <si>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Mtr.</t>
  </si>
  <si>
    <t>Control Cable armoed  2.5 Sqmmx10 Core</t>
  </si>
  <si>
    <t>Transformer oil (209 letre per berrel )</t>
  </si>
  <si>
    <t>Berrel/Ltr.</t>
  </si>
  <si>
    <t>*</t>
  </si>
  <si>
    <t xml:space="preserve">36 KV CT (3 Core) (1 Phase) 400/200/1 A, 0.2s accuracy </t>
  </si>
  <si>
    <t>HV Bushing Clamp for 40 MVA/20MVA T/Fas per sample</t>
  </si>
  <si>
    <t>No,</t>
  </si>
  <si>
    <t>LV 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</si>
  <si>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</si>
  <si>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</si>
  <si>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</si>
  <si>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</si>
  <si>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</si>
  <si>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</si>
  <si>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</si>
  <si>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</si>
  <si>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NO.</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</si>
  <si>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</si>
  <si>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</si>
  <si>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</si>
  <si>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</si>
  <si>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</si>
  <si>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</si>
  <si>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</si>
  <si>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</si>
  <si>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</si>
  <si>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</si>
  <si>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</si>
  <si>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</si>
  <si>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</si>
  <si>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</si>
  <si>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</si>
  <si>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</si>
  <si>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</si>
  <si>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</si>
  <si>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</si>
  <si>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</si>
  <si>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</si>
  <si>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</si>
  <si>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</si>
  <si>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</si>
  <si>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</si>
  <si>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</si>
  <si>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</si>
  <si>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</si>
  <si>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</si>
  <si>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</si>
  <si>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</si>
  <si>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</si>
  <si>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</si>
  <si>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 xml:space="preserve">Coil  110 V DC for 132 KV  Circuit Breaker </t>
  </si>
  <si>
    <t>Multi Stand 2.5 mm Sqr Copper wire of different colour</t>
  </si>
  <si>
    <t>33KV LA</t>
  </si>
  <si>
    <t>ACSR Panthor conductor</t>
  </si>
  <si>
    <t>ACSR Zebra conductor</t>
  </si>
  <si>
    <t>Siilika Gel</t>
  </si>
  <si>
    <t>145 KV CVT  (Single Phase )W/O Juntion Box</t>
  </si>
  <si>
    <t>NO</t>
  </si>
  <si>
    <t xml:space="preserve"> Total (in Rs)</t>
  </si>
  <si>
    <t xml:space="preserve">Total Amt. of Useable </t>
  </si>
  <si>
    <t xml:space="preserve">Total Amt. of Unserviceable </t>
  </si>
  <si>
    <t>Total Amt. of Non. Moving</t>
  </si>
  <si>
    <t xml:space="preserve">Total Amt. of obsolete </t>
  </si>
  <si>
    <t>Total Amt. of Scrap</t>
  </si>
  <si>
    <t>Singnature of J.E.</t>
  </si>
  <si>
    <t xml:space="preserve"> </t>
  </si>
  <si>
    <t>Singnature of A.E.</t>
  </si>
  <si>
    <t>Date:-</t>
  </si>
  <si>
    <t>Singnature of E.E.</t>
  </si>
  <si>
    <t>Name of Zone: Kumoun Zone</t>
  </si>
  <si>
    <t>T &amp; P</t>
  </si>
  <si>
    <t>For the Month-  APRIL   -2025</t>
  </si>
  <si>
    <t>Name of Circle : Kashipur circuil</t>
  </si>
  <si>
    <t>Name of Division : O &amp; M Division Kashipur</t>
  </si>
  <si>
    <t>Name of Substation : 132 KV S/S Ramnagar</t>
  </si>
  <si>
    <t>Hydraulic Crimping Tool 400-1000sqm</t>
  </si>
  <si>
    <t>2500V Motorized Insulation Tester</t>
  </si>
  <si>
    <t>Single Sheave Pully Block</t>
  </si>
  <si>
    <t>Double Sheave Pully Block</t>
  </si>
  <si>
    <t>Triple Sheave Pully Blocl</t>
  </si>
  <si>
    <t>Portable Air Blower</t>
  </si>
  <si>
    <t>Steel Table 5"x3"x2 1/2"</t>
  </si>
  <si>
    <t>Steel Rack</t>
  </si>
  <si>
    <t>Wooden Telephonen Desk</t>
  </si>
  <si>
    <t>Wooden Dining Set</t>
  </si>
  <si>
    <t xml:space="preserve">Steel Almirah </t>
  </si>
  <si>
    <t xml:space="preserve">Canter table </t>
  </si>
  <si>
    <t>Single Bed Wooden</t>
  </si>
  <si>
    <t>Allen Key Set</t>
  </si>
  <si>
    <t>Socket Spanner Set(JHALANI)</t>
  </si>
  <si>
    <t xml:space="preserve">D/E Spanner Set 6mm to 32mm </t>
  </si>
  <si>
    <t>Detachable Screw Driver</t>
  </si>
  <si>
    <t>300mm Screw Driver</t>
  </si>
  <si>
    <t>Box Spanner Set</t>
  </si>
  <si>
    <t>Crimping Tool for Pressing Lugs for of cable 2.5 mm to 35mm hand operated</t>
  </si>
  <si>
    <t>Hydraulic Crimping Tool for pressing Lugs of Cable size 35 mm to 300mm</t>
  </si>
  <si>
    <t>Desk Top Computer HCL Make</t>
  </si>
  <si>
    <t>TFT 39.5 Monitor HCL Make</t>
  </si>
  <si>
    <t xml:space="preserve">Biligual Key Board </t>
  </si>
  <si>
    <t>Combo Drive</t>
  </si>
  <si>
    <t>Internal Modem(56kbps)</t>
  </si>
  <si>
    <t>Multi function Printer samsung SCX-4521F S.No. -8P67BACZ801698</t>
  </si>
  <si>
    <t>Combination Plier</t>
  </si>
  <si>
    <t>Nose Plier</t>
  </si>
  <si>
    <t>Hammer 500gm</t>
  </si>
  <si>
    <t>First Aid Box</t>
  </si>
  <si>
    <t>Screw Driver Set</t>
  </si>
  <si>
    <t>Pick Axe 500gm</t>
  </si>
  <si>
    <t>Scissor</t>
  </si>
  <si>
    <t xml:space="preserve">Sefety Belt half Body </t>
  </si>
  <si>
    <t>First Aid Box Complete With All Medicines</t>
  </si>
  <si>
    <t>2264.33</t>
  </si>
  <si>
    <t>Double Bed</t>
  </si>
  <si>
    <t>Matters (CHL)</t>
  </si>
  <si>
    <t>Table with both side door</t>
  </si>
  <si>
    <t>Computer table with one side door</t>
  </si>
  <si>
    <t>Steel Almirah with five shelves (20-22 gauge)</t>
  </si>
  <si>
    <t>Steel bench with three seat</t>
  </si>
  <si>
    <t>High back executive chair</t>
  </si>
  <si>
    <t>Low Back executive chair</t>
  </si>
  <si>
    <t>Visitor Chair</t>
  </si>
  <si>
    <t>Biomatric Attendance Machine</t>
  </si>
  <si>
    <t>Steel Stool 1'x1 1/2'x1 1/2'</t>
  </si>
  <si>
    <t>Digital Multi meter</t>
  </si>
  <si>
    <t>Gas Refilling Device</t>
  </si>
  <si>
    <t>Torch</t>
  </si>
  <si>
    <t>Earth Resistivity Tester</t>
  </si>
  <si>
    <t>5000V Motorized Insulation Tester</t>
  </si>
  <si>
    <t>3 1/2 Digit Digital Multimeter</t>
  </si>
  <si>
    <t>Armed Steel Chair 'S' Type</t>
  </si>
  <si>
    <t>Wooden Easy Chair (Cushion)</t>
  </si>
  <si>
    <t>D/E Spanner Set 6-7 to 30-32</t>
  </si>
  <si>
    <t>Ring Spanner Set  6-7 to 30-32</t>
  </si>
  <si>
    <t>Screw Driver SET</t>
  </si>
  <si>
    <t>Combination Pliers</t>
  </si>
  <si>
    <t>Cutting Pliers</t>
  </si>
  <si>
    <t>Nose Pliers</t>
  </si>
  <si>
    <t>Hack Saw Frame</t>
  </si>
  <si>
    <t>Screw Driver Large</t>
  </si>
  <si>
    <t>Screw Driver Medium</t>
  </si>
  <si>
    <t>Soldring Iron</t>
  </si>
  <si>
    <t>Nokia Hand Set Model3100352974005000120</t>
  </si>
  <si>
    <t>0</t>
  </si>
  <si>
    <t>Slide Wrench 300mm</t>
  </si>
  <si>
    <t>Aluminum Ladder Wall Suporting Folding type in Two Pieces Total Working length 24 Ft with Pully &amp;sisal Rope</t>
  </si>
  <si>
    <t>Aluminum Ladder Wall Suporting Having Total Working Length of 18 Ft Long in two parts with sliding arrangment safe length up to 24 Ft with suitable Pully &amp; sisal Rope</t>
  </si>
  <si>
    <t>Oil Testing Set (0 to 100 KV)Motorized</t>
  </si>
  <si>
    <t>UPS 1.0 KVA,168 VAH Uniline Make</t>
  </si>
  <si>
    <t>McAfee Anti Virus</t>
  </si>
  <si>
    <t>Pipe Wrench 18'</t>
  </si>
  <si>
    <t>Earth Chain</t>
  </si>
  <si>
    <t>Digital Multimeter</t>
  </si>
  <si>
    <t>Safety Helmet</t>
  </si>
  <si>
    <t xml:space="preserve">Sefety Belt full Body </t>
  </si>
  <si>
    <t>Hand Gloves</t>
  </si>
  <si>
    <t>Gum Boot</t>
  </si>
  <si>
    <t>737.75</t>
  </si>
  <si>
    <t>Earth discharge rod</t>
  </si>
  <si>
    <t>2837.5</t>
  </si>
  <si>
    <t xml:space="preserve">Rain coats </t>
  </si>
  <si>
    <t>Name of Circle/ Zone:-400kv o&amp;m circle Kashipur</t>
  </si>
  <si>
    <t>132kv s/s Bazpur</t>
  </si>
  <si>
    <t>Name of Division  132 KV O&amp;M Div. PTCUL KASHIPUR</t>
  </si>
  <si>
    <t>Stock Inventory for the Month of  April.2025</t>
  </si>
  <si>
    <t xml:space="preserve">Book Value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</si>
  <si>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</si>
  <si>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</si>
  <si>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</si>
  <si>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</si>
  <si>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</si>
  <si>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</si>
  <si>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</si>
  <si>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</si>
  <si>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</si>
  <si>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</si>
  <si>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</si>
  <si>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</si>
  <si>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Nos.</t>
  </si>
  <si>
    <t>Repair sleeve for panther conductor.</t>
  </si>
  <si>
    <t>FF0F013001</t>
  </si>
  <si>
    <t>A' Normal Tower.</t>
  </si>
  <si>
    <t>KG</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</si>
  <si>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</si>
  <si>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</si>
  <si>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</si>
  <si>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</si>
  <si>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</si>
  <si>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</si>
  <si>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</si>
  <si>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</si>
  <si>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</si>
  <si>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</si>
  <si>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</si>
  <si>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</si>
  <si>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</si>
  <si>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 xml:space="preserve"> Scrap</t>
  </si>
  <si>
    <t>Earth wire old &amp; used,rusted and deteriorated</t>
  </si>
  <si>
    <t>JE Name</t>
  </si>
  <si>
    <t xml:space="preserve">AE Name </t>
  </si>
  <si>
    <t>EE Name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</si>
  <si>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</si>
  <si>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</si>
  <si>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</si>
  <si>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</si>
  <si>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</si>
  <si>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</si>
  <si>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</si>
  <si>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</si>
  <si>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</si>
  <si>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</si>
  <si>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</si>
  <si>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</si>
  <si>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</si>
  <si>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</si>
  <si>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</si>
  <si>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</si>
  <si>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</si>
  <si>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</si>
  <si>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</si>
  <si>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</si>
  <si>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</si>
  <si>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</si>
  <si>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</si>
  <si>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</si>
  <si>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</si>
  <si>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</si>
  <si>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</si>
  <si>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</si>
  <si>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</si>
  <si>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</si>
  <si>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</si>
  <si>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</si>
  <si>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</si>
  <si>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</si>
  <si>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</si>
  <si>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</si>
  <si>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</si>
  <si>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</si>
  <si>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</si>
  <si>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</si>
  <si>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</si>
  <si>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</si>
  <si>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</si>
  <si>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</si>
  <si>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</si>
  <si>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</si>
  <si>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</si>
  <si>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</si>
  <si>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</si>
  <si>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</si>
  <si>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</si>
  <si>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</si>
  <si>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</si>
  <si>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</si>
  <si>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</si>
  <si>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</si>
  <si>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</si>
  <si>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</si>
  <si>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</si>
  <si>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</si>
  <si>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</si>
  <si>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</si>
  <si>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</si>
  <si>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</si>
  <si>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</si>
  <si>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</si>
  <si>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</si>
  <si>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</si>
  <si>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</si>
  <si>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</si>
  <si>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</si>
  <si>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</si>
  <si>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</si>
  <si>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</si>
  <si>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</si>
  <si>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</si>
  <si>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</si>
  <si>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</si>
  <si>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</si>
  <si>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</si>
  <si>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</si>
  <si>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</si>
  <si>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</si>
  <si>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</si>
  <si>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</si>
  <si>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</si>
  <si>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</si>
  <si>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</si>
  <si>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</si>
  <si>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</si>
  <si>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</si>
  <si>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</si>
  <si>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</si>
  <si>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</si>
  <si>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</si>
  <si>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</si>
  <si>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</si>
  <si>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</si>
  <si>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</si>
  <si>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</si>
  <si>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</si>
  <si>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</si>
  <si>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</si>
  <si>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</si>
  <si>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</si>
  <si>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</si>
  <si>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</si>
  <si>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</si>
  <si>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</si>
  <si>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</si>
  <si>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</si>
  <si>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</si>
  <si>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</si>
  <si>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</si>
  <si>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</si>
  <si>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</si>
  <si>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</si>
  <si>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</si>
  <si>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</si>
  <si>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</si>
  <si>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</si>
  <si>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</si>
  <si>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</si>
  <si>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</si>
  <si>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</si>
  <si>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</si>
  <si>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</si>
  <si>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</si>
  <si>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</si>
  <si>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</si>
  <si>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</si>
  <si>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</si>
  <si>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</si>
  <si>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</si>
  <si>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</si>
  <si>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</si>
  <si>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</si>
  <si>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</si>
  <si>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</si>
  <si>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</si>
  <si>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</si>
  <si>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</si>
  <si>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</si>
  <si>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</si>
  <si>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</si>
  <si>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</si>
  <si>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</si>
  <si>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</si>
  <si>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</si>
  <si>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</si>
  <si>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</si>
  <si>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</si>
  <si>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</si>
  <si>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</si>
  <si>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</si>
  <si>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</si>
  <si>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</si>
  <si>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</si>
  <si>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</si>
  <si>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</si>
  <si>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</si>
  <si>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</si>
  <si>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</si>
  <si>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</si>
  <si>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</si>
  <si>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</si>
  <si>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</si>
  <si>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</si>
  <si>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</si>
  <si>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</si>
  <si>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</si>
  <si>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</si>
  <si>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</si>
  <si>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</si>
  <si>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</si>
  <si>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</si>
  <si>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</si>
  <si>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</si>
  <si>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</si>
  <si>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</si>
  <si>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</si>
  <si>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</si>
  <si>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</si>
  <si>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</si>
  <si>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</si>
  <si>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</si>
  <si>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</si>
  <si>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</si>
  <si>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</si>
  <si>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</si>
  <si>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</si>
  <si>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</si>
  <si>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</si>
  <si>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</si>
  <si>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</si>
  <si>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</si>
  <si>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</si>
  <si>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</si>
  <si>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</si>
  <si>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</si>
  <si>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</si>
  <si>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</si>
  <si>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</si>
  <si>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</si>
  <si>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</si>
  <si>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</si>
  <si>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</si>
  <si>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</si>
  <si>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</si>
  <si>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</si>
  <si>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</si>
  <si>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</si>
  <si>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</si>
  <si>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</si>
  <si>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</si>
  <si>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</si>
  <si>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</si>
  <si>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</si>
  <si>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</si>
  <si>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</si>
  <si>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</si>
  <si>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</si>
  <si>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</si>
  <si>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</si>
  <si>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</si>
  <si>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</si>
  <si>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</si>
  <si>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</si>
  <si>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</si>
  <si>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</si>
  <si>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</si>
  <si>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</si>
  <si>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</si>
  <si>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</si>
  <si>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</si>
  <si>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</si>
  <si>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</si>
  <si>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</si>
  <si>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</si>
  <si>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</si>
  <si>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</si>
  <si>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</si>
  <si>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</si>
  <si>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</si>
  <si>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</si>
  <si>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</si>
  <si>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</si>
  <si>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</si>
  <si>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</si>
  <si>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</si>
  <si>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</si>
  <si>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</si>
  <si>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</si>
  <si>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</si>
  <si>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</si>
  <si>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</si>
  <si>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</si>
  <si>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</si>
  <si>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</si>
  <si>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</si>
  <si>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</si>
  <si>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</si>
  <si>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</si>
  <si>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</si>
  <si>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</si>
  <si>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</si>
  <si>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</si>
  <si>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</si>
  <si>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</si>
  <si>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</si>
  <si>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</si>
  <si>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</si>
  <si>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</si>
  <si>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</si>
  <si>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</si>
  <si>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</si>
  <si>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</si>
  <si>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</si>
  <si>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</si>
  <si>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</si>
  <si>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</si>
  <si>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</si>
  <si>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</si>
  <si>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</si>
  <si>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</si>
  <si>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</si>
  <si>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</si>
  <si>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</si>
  <si>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</si>
  <si>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</si>
  <si>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</si>
  <si>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</si>
  <si>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</si>
  <si>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</si>
  <si>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</si>
  <si>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</si>
  <si>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</si>
  <si>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</si>
  <si>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</si>
  <si>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</si>
  <si>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</si>
  <si>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</si>
  <si>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</si>
  <si>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</si>
  <si>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</si>
  <si>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</si>
  <si>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</si>
  <si>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</si>
  <si>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</si>
  <si>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</si>
  <si>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</si>
  <si>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</si>
  <si>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</si>
  <si>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</si>
  <si>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</si>
  <si>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</si>
  <si>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</si>
  <si>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</si>
  <si>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</si>
  <si>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</si>
  <si>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</si>
  <si>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</si>
  <si>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</si>
  <si>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</si>
  <si>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</si>
  <si>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</si>
  <si>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</si>
  <si>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</si>
  <si>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</si>
  <si>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</si>
  <si>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</si>
  <si>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</si>
  <si>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</si>
  <si>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</si>
  <si>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</si>
  <si>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</si>
  <si>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</si>
  <si>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</si>
  <si>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</si>
  <si>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</si>
  <si>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</si>
  <si>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</si>
  <si>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</si>
  <si>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</si>
  <si>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</si>
  <si>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</si>
  <si>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</si>
  <si>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</si>
  <si>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</si>
  <si>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</si>
  <si>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</si>
  <si>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</si>
  <si>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</si>
  <si>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</si>
  <si>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</si>
  <si>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</si>
  <si>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</si>
  <si>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</si>
  <si>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</si>
  <si>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</si>
  <si>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</si>
  <si>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</si>
  <si>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</si>
  <si>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</si>
  <si>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</si>
  <si>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</si>
  <si>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</si>
  <si>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</si>
  <si>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</si>
  <si>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</si>
  <si>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</si>
  <si>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</si>
  <si>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</si>
  <si>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</si>
  <si>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</si>
  <si>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</si>
  <si>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</si>
  <si>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</si>
  <si>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</si>
  <si>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</si>
  <si>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</si>
  <si>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</si>
  <si>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</si>
  <si>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</si>
  <si>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</si>
  <si>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</si>
  <si>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</si>
  <si>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</si>
  <si>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</si>
  <si>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</si>
  <si>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</si>
  <si>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</si>
  <si>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</si>
  <si>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</si>
  <si>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</si>
  <si>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</si>
  <si>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</si>
  <si>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</si>
  <si>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</si>
  <si>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</si>
  <si>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</si>
  <si>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</si>
  <si>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</si>
  <si>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</si>
  <si>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</si>
  <si>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</si>
  <si>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</si>
  <si>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</si>
  <si>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</si>
  <si>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</si>
  <si>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</si>
  <si>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</si>
  <si>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</si>
  <si>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</si>
  <si>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</si>
  <si>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</si>
  <si>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</si>
  <si>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</si>
  <si>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</si>
  <si>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</si>
  <si>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</si>
  <si>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</si>
  <si>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</si>
  <si>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T&amp;P 220 KV S/S Mahuakheraganj</t>
  </si>
  <si>
    <t>Computer Chair</t>
  </si>
  <si>
    <t>Table T-8</t>
  </si>
  <si>
    <t>Godrej Table T-9</t>
  </si>
  <si>
    <t>Computer Table</t>
  </si>
  <si>
    <t>Single Sleeve Pulley Block</t>
  </si>
  <si>
    <t>Raincoat with cap</t>
  </si>
  <si>
    <t>Safety Belt</t>
  </si>
  <si>
    <t>Rubber Gum Boots</t>
  </si>
  <si>
    <t>Pair</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</si>
  <si>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</si>
  <si>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</si>
  <si>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</si>
  <si>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</si>
  <si>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</si>
  <si>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</si>
  <si>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</si>
  <si>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</si>
  <si>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</si>
  <si>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</si>
  <si>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</si>
  <si>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</si>
  <si>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</si>
  <si>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</si>
  <si>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</si>
  <si>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</si>
  <si>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</si>
  <si>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</si>
  <si>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</si>
  <si>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</si>
  <si>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</si>
  <si>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</si>
  <si>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</si>
  <si>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</si>
  <si>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</si>
  <si>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</si>
  <si>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</si>
  <si>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</si>
  <si>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</si>
  <si>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</si>
  <si>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</si>
  <si>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</si>
  <si>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</si>
  <si>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</si>
  <si>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</si>
  <si>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</si>
  <si>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</si>
  <si>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</si>
  <si>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</si>
  <si>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</si>
  <si>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</si>
  <si>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</si>
  <si>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</si>
  <si>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</si>
  <si>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</si>
  <si>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</si>
  <si>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</si>
  <si>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</si>
  <si>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</si>
  <si>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</si>
  <si>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</si>
  <si>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</si>
  <si>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</si>
  <si>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</si>
  <si>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</si>
  <si>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</si>
  <si>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</si>
  <si>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</si>
  <si>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</si>
  <si>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</si>
  <si>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</si>
  <si>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</si>
  <si>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</si>
  <si>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</si>
  <si>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</si>
  <si>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</si>
  <si>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</si>
  <si>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</si>
  <si>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</si>
  <si>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</si>
  <si>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</si>
  <si>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</si>
  <si>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</si>
  <si>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</si>
  <si>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</si>
  <si>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</si>
  <si>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</si>
  <si>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</si>
  <si>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</si>
  <si>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</si>
  <si>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</si>
  <si>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</si>
  <si>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</si>
  <si>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</si>
  <si>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Substation Name Stock Inventory for the Month of -  APRIL 2025</t>
  </si>
  <si>
    <t xml:space="preserve">Name of  Zone :- Kumaon                                                                                                                                                       Name of  Division:- 220 KV O&amp;M Haldwani   </t>
  </si>
  <si>
    <t xml:space="preserve">Name of  Circle :- Haldwani                                                                                                                                                    Name of Substation :- 132 kv substation kathgodam                                           </t>
  </si>
  <si>
    <t>Unit Rate in Rs.</t>
  </si>
  <si>
    <t>USABLE</t>
  </si>
  <si>
    <t>UNSERVICEABLE</t>
  </si>
  <si>
    <t>NON - MOVING</t>
  </si>
  <si>
    <t>OBSOLETE</t>
  </si>
  <si>
    <t>SCRAP</t>
  </si>
  <si>
    <t>S.No.</t>
  </si>
  <si>
    <t>Name Of Item</t>
  </si>
  <si>
    <t xml:space="preserve">Unit </t>
  </si>
  <si>
    <t>II0I006001</t>
  </si>
  <si>
    <t>11 K.V Disc Insulator Of Sizes</t>
  </si>
  <si>
    <t>_</t>
  </si>
  <si>
    <t>G.I Bolt Nut Of Sizes</t>
  </si>
  <si>
    <t>Mid Spane Joint w/o Steel</t>
  </si>
  <si>
    <t>Single Suspension Fitting For Panther</t>
  </si>
  <si>
    <t>II8I807004</t>
  </si>
  <si>
    <t>Bolted Type Tension Fitting For Zebra</t>
  </si>
  <si>
    <t>C-Type Tower part Incomplete</t>
  </si>
  <si>
    <t>CC3C303003</t>
  </si>
  <si>
    <t>Armar polley cable XLPE 3*300mm</t>
  </si>
  <si>
    <t>132 K.V Breacing Insulator</t>
  </si>
  <si>
    <t>VV1V104005</t>
  </si>
  <si>
    <t>72.5 K.V 400 Amp Condensor Bushing</t>
  </si>
  <si>
    <t xml:space="preserve">Steel Wire Rope </t>
  </si>
  <si>
    <t>Anchor Bolt 28mm</t>
  </si>
  <si>
    <t>Anchor Bolt 32mm</t>
  </si>
  <si>
    <t>CC7C703002</t>
  </si>
  <si>
    <t>Alu Lag 240mm</t>
  </si>
  <si>
    <t>Alu Lag 400mm</t>
  </si>
  <si>
    <t>132/33 K.V C.T Connector</t>
  </si>
  <si>
    <t>HH1H103001</t>
  </si>
  <si>
    <t>145 K.V Bus Isolators</t>
  </si>
  <si>
    <t>Magnet 110 V-127V D.C(A.B.B)</t>
  </si>
  <si>
    <t>JJ1J103041</t>
  </si>
  <si>
    <t>Catch(A.B.B)</t>
  </si>
  <si>
    <t>Linkage(A.B.B)</t>
  </si>
  <si>
    <t>Pressure Release Valve</t>
  </si>
  <si>
    <t>Brass Nut Bolt of Sizes</t>
  </si>
  <si>
    <t>SS1S104008</t>
  </si>
  <si>
    <t>contactors(2 no+2 nc)</t>
  </si>
  <si>
    <t>CC0C002011</t>
  </si>
  <si>
    <t xml:space="preserve">PVC control cable 4 core </t>
  </si>
  <si>
    <t>CC0C002008</t>
  </si>
  <si>
    <t xml:space="preserve">PVC control cable 10 core </t>
  </si>
  <si>
    <t>selector switches for 132 kv panels</t>
  </si>
  <si>
    <t>Indicators</t>
  </si>
  <si>
    <t>II1I104002</t>
  </si>
  <si>
    <t>PG clamp for zebra to panther</t>
  </si>
  <si>
    <t>Come Along Clamp for Zebra</t>
  </si>
  <si>
    <t>LED Type Semaphore</t>
  </si>
  <si>
    <t>YY4Y403001</t>
  </si>
  <si>
    <t>48 V battery charger old and used</t>
  </si>
  <si>
    <t>FF3F301042</t>
  </si>
  <si>
    <t>33 KV Isolater structure old and used</t>
  </si>
  <si>
    <t>II2I205001</t>
  </si>
  <si>
    <t>C Wedge Clamp</t>
  </si>
  <si>
    <t>SS3S301022</t>
  </si>
  <si>
    <t>HRC FUSE 6 AMP</t>
  </si>
  <si>
    <t>SS3S301020</t>
  </si>
  <si>
    <t>HRC FUSE 10 AMP</t>
  </si>
  <si>
    <t xml:space="preserve">TOWER PART OLD AND USED </t>
  </si>
  <si>
    <t>MT</t>
  </si>
  <si>
    <t>Single Tension Fitting For Panther Incomplete</t>
  </si>
  <si>
    <t>CONTACTOR MNX-32</t>
  </si>
  <si>
    <t>SS4S405005</t>
  </si>
  <si>
    <t xml:space="preserve">3PHASE 10 A 3 POLE MCB </t>
  </si>
  <si>
    <t>VV7V702004</t>
  </si>
  <si>
    <t xml:space="preserve">33 KV CT CONNECTING ROD </t>
  </si>
  <si>
    <t>VV7V702003</t>
  </si>
  <si>
    <t xml:space="preserve">132KV CT CONNECTING ROD </t>
  </si>
  <si>
    <t>CC1C102002</t>
  </si>
  <si>
    <t xml:space="preserve">400 SQMM 3.5CORE AL CABLE </t>
  </si>
  <si>
    <t>MTR</t>
  </si>
  <si>
    <t>II0I002001</t>
  </si>
  <si>
    <t>DISC INSULATORS 120 KN</t>
  </si>
  <si>
    <t>G.I STRUCTURE</t>
  </si>
  <si>
    <t>HH7H701001</t>
  </si>
  <si>
    <t>66 K.V jaw</t>
  </si>
  <si>
    <t>M.s Earth 40 mm Dia</t>
  </si>
  <si>
    <t>AA0A004001</t>
  </si>
  <si>
    <t>ACSR Zebra Conducter In Pieces</t>
  </si>
  <si>
    <t xml:space="preserve">Insulating Mat </t>
  </si>
  <si>
    <t>JJ1J103007</t>
  </si>
  <si>
    <t>Closing Coil</t>
  </si>
  <si>
    <t>JJ1J103005</t>
  </si>
  <si>
    <t xml:space="preserve">Tripping Coil </t>
  </si>
  <si>
    <t>JJ5J502001</t>
  </si>
  <si>
    <t>O rings</t>
  </si>
  <si>
    <t>Selector Switch(Manual/ Auto)</t>
  </si>
  <si>
    <t>HH6H601002</t>
  </si>
  <si>
    <t>132 K.V  Isolater Jaw</t>
  </si>
  <si>
    <t xml:space="preserve">PVC Control Cable  old  and used in pieces </t>
  </si>
  <si>
    <t>VV6V605012</t>
  </si>
  <si>
    <t>33 KV CT 300/150/1 Old and Used Dismantled</t>
  </si>
  <si>
    <t>II801010</t>
  </si>
  <si>
    <t>Tension Fitting for earth wire</t>
  </si>
  <si>
    <t>Suspension Fitting for earth wire</t>
  </si>
  <si>
    <t>II6I603003</t>
  </si>
  <si>
    <t>Phase Plate</t>
  </si>
  <si>
    <t>II6I603001</t>
  </si>
  <si>
    <t xml:space="preserve">Number Plate </t>
  </si>
  <si>
    <t>Repair Sleeve for Panther Conductor</t>
  </si>
  <si>
    <t>Repair Sleeve for Earth Wire</t>
  </si>
  <si>
    <t>II6I603006</t>
  </si>
  <si>
    <t>Danger Plate</t>
  </si>
  <si>
    <t xml:space="preserve">Counter Poise Earthing </t>
  </si>
  <si>
    <t>II7I710001</t>
  </si>
  <si>
    <t>Anti Climbing Device Barbared type</t>
  </si>
  <si>
    <t>II6I603005</t>
  </si>
  <si>
    <t>Circuit Plate</t>
  </si>
  <si>
    <t xml:space="preserve">ABB PB Unit </t>
  </si>
  <si>
    <t>KK0K005001</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</si>
  <si>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</si>
  <si>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</si>
  <si>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</si>
  <si>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</si>
  <si>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</si>
  <si>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</si>
  <si>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</si>
  <si>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</si>
  <si>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</si>
  <si>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</si>
  <si>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SS3S311001</t>
  </si>
  <si>
    <t>Trip Indicator Fuse GE TI 300</t>
  </si>
  <si>
    <t>Space Heater 2500HM/250W</t>
  </si>
  <si>
    <t>Single  Phase Voltmeter (0-200) DC</t>
  </si>
  <si>
    <t>Surger Capacitor 2Uf/440 V AC)</t>
  </si>
  <si>
    <t>132 KV Isolator without Structure Old and Used</t>
  </si>
  <si>
    <t>VV8V810003</t>
  </si>
  <si>
    <t>132 KV CVT Old and Used</t>
  </si>
  <si>
    <t>VV6V603007</t>
  </si>
  <si>
    <t>132 KV CT Used</t>
  </si>
  <si>
    <t>132 KV CT Old and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</si>
  <si>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</si>
  <si>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</si>
  <si>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</si>
  <si>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</si>
  <si>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</si>
  <si>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</si>
  <si>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</si>
  <si>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</si>
  <si>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</si>
  <si>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</si>
  <si>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JJ1J105005</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</si>
  <si>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</si>
  <si>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</si>
  <si>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</si>
  <si>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</si>
  <si>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</si>
  <si>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</si>
  <si>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</si>
  <si>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</si>
  <si>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</si>
  <si>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</si>
  <si>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</si>
  <si>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</si>
  <si>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</si>
  <si>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</si>
  <si>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</si>
  <si>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</si>
  <si>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</si>
  <si>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</si>
  <si>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</si>
  <si>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</si>
  <si>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</si>
  <si>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</si>
  <si>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</si>
  <si>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</si>
  <si>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</si>
  <si>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</si>
  <si>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</si>
  <si>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VV3V301001</t>
  </si>
  <si>
    <t>Transformer Oil</t>
  </si>
  <si>
    <t>Ltr</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</si>
  <si>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</si>
  <si>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</si>
  <si>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</si>
  <si>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</si>
  <si>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</si>
  <si>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</si>
  <si>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</si>
  <si>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II4I403003</t>
  </si>
  <si>
    <t>Suspention Clamp For E/W</t>
  </si>
  <si>
    <t>Alu Strip 3*2.5 mm</t>
  </si>
  <si>
    <t>VV3V301002</t>
  </si>
  <si>
    <t>T/F Oil Old and Used Carbonized</t>
  </si>
  <si>
    <t>VV3V301007</t>
  </si>
  <si>
    <t>Empty T/F Oil Drum</t>
  </si>
  <si>
    <t>YY1Y101006</t>
  </si>
  <si>
    <t xml:space="preserve">Battery Old &amp; Used </t>
  </si>
  <si>
    <t>Cable Termination Box 450*450*200mm</t>
  </si>
  <si>
    <t>Total (in Rs.)</t>
  </si>
  <si>
    <t>Junior Engineer</t>
  </si>
  <si>
    <t>Assistant Engineer</t>
  </si>
  <si>
    <t>Name of Circle/ Zone:- O&amp;M Kumaon Zone Haldwani</t>
  </si>
  <si>
    <t>Name of Substation 132 KV S/s Ranikhet</t>
  </si>
  <si>
    <t>Name of Division O&amp;M Div. Almora</t>
  </si>
  <si>
    <t>Month of April 2025</t>
  </si>
  <si>
    <t xml:space="preserve">Book Value Per Unit </t>
  </si>
  <si>
    <t>AA0A002003</t>
  </si>
  <si>
    <t>AA0A002004</t>
  </si>
  <si>
    <t>Acsr Conductor Panther</t>
  </si>
  <si>
    <t>AA0A002011</t>
  </si>
  <si>
    <t>ACSR Conductor Weasel</t>
  </si>
  <si>
    <t>AA1A102001</t>
  </si>
  <si>
    <t>Stay wire 7/8 SWG</t>
  </si>
  <si>
    <t>AA1A102002</t>
  </si>
  <si>
    <t>Stay wire set</t>
  </si>
  <si>
    <t>PVC Control Cable W/o Armoured- 10x2.5mm</t>
  </si>
  <si>
    <t>CC3C311002</t>
  </si>
  <si>
    <t>33KV Outdoor Cable Bushing Termination Kit- 300Sqmm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</si>
  <si>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</si>
  <si>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</si>
  <si>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</si>
  <si>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</si>
  <si>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</si>
  <si>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</si>
  <si>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</si>
  <si>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</si>
  <si>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</si>
  <si>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</si>
  <si>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</si>
  <si>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</si>
  <si>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</si>
  <si>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</si>
  <si>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</si>
  <si>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</si>
  <si>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</si>
  <si>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</si>
  <si>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</si>
  <si>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</si>
  <si>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GG0G001001</t>
  </si>
  <si>
    <t>Petrollium Jelly</t>
  </si>
  <si>
    <t>II0I001004</t>
  </si>
  <si>
    <t>120KN Polymer Disc Insulator</t>
  </si>
  <si>
    <t>II0I001007</t>
  </si>
  <si>
    <t>70KN Disc Insulator</t>
  </si>
  <si>
    <t>II0I005002</t>
  </si>
  <si>
    <t>PG Clamp Zebra to Panther</t>
  </si>
  <si>
    <t>II0I006003</t>
  </si>
  <si>
    <t>PG Clamp Panther to Dog</t>
  </si>
  <si>
    <t>II0I009001</t>
  </si>
  <si>
    <t>PG Clamp Dog to Dog</t>
  </si>
  <si>
    <t>C-Wedge Clamp Zebra to Panther</t>
  </si>
  <si>
    <t>II1I105001</t>
  </si>
  <si>
    <t>C-Wedge Clamp Panther to Panther</t>
  </si>
  <si>
    <t>II2I201001</t>
  </si>
  <si>
    <t>SP Pole Stay Clamp</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</si>
  <si>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</si>
  <si>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</si>
  <si>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</si>
  <si>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</si>
  <si>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</si>
  <si>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</si>
  <si>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</si>
  <si>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</si>
  <si>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</si>
  <si>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</si>
  <si>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JJ3J301005</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</si>
  <si>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</si>
  <si>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</si>
  <si>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</si>
  <si>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</si>
  <si>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</si>
  <si>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</si>
  <si>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</si>
  <si>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</si>
  <si>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</si>
  <si>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JJ5J501008</t>
  </si>
  <si>
    <t>33 KV SF6 Circuit Breaker 110V DC Closing Coil</t>
  </si>
  <si>
    <t>JJ7J701004</t>
  </si>
  <si>
    <t xml:space="preserve">Limit switch 110VDC CB Auxiliary Switch for spring </t>
  </si>
  <si>
    <t>JJ7J701007</t>
  </si>
  <si>
    <t>Local/Remote Switch CB Auxiliary Switch</t>
  </si>
  <si>
    <t>JJ7J701013</t>
  </si>
  <si>
    <t>14NO+14NC CB Auxiliary Switch</t>
  </si>
  <si>
    <t>JJ7J707001</t>
  </si>
  <si>
    <t>SF6 Gas</t>
  </si>
  <si>
    <t>JJ7J710028</t>
  </si>
  <si>
    <t>Circuit Breaker Operation Counter</t>
  </si>
  <si>
    <t>132 KV Lighting Arrestor</t>
  </si>
  <si>
    <t>33 KV Lighting Arrestor</t>
  </si>
  <si>
    <t>MM2M202015</t>
  </si>
  <si>
    <t>Voltmeter 0-500 V AC</t>
  </si>
  <si>
    <t>MM3M303007</t>
  </si>
  <si>
    <t>Digital Ampere Meter (0-400A)</t>
  </si>
  <si>
    <t>MM3M303009</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</si>
  <si>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</si>
  <si>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</si>
  <si>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</si>
  <si>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</si>
  <si>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</si>
  <si>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</si>
  <si>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</si>
  <si>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</si>
  <si>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</si>
  <si>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PP0P010002</t>
  </si>
  <si>
    <t>Turn Buckle Heavy Duty</t>
  </si>
  <si>
    <t>PP0P018009</t>
  </si>
  <si>
    <t>GI D Shackle</t>
  </si>
  <si>
    <t>PP1P141005</t>
  </si>
  <si>
    <t>Submersible pump 5HP</t>
  </si>
  <si>
    <t>SS3S301005</t>
  </si>
  <si>
    <t>132KV Isolator Male contact blade</t>
  </si>
  <si>
    <t>SS3S301006</t>
  </si>
  <si>
    <t>132KV Isolator Female contact blade</t>
  </si>
  <si>
    <t>SS3S301016</t>
  </si>
  <si>
    <t>132KV Isolator supporting Insulator</t>
  </si>
  <si>
    <t>SS4S402001</t>
  </si>
  <si>
    <t>33KV Isolator Jaw</t>
  </si>
  <si>
    <t>SS4S402004</t>
  </si>
  <si>
    <t>33KV Isolator Jaw 800 Amp.</t>
  </si>
  <si>
    <t>SS4S402013</t>
  </si>
  <si>
    <t>33 KV Isolator Blade 800Amp.</t>
  </si>
  <si>
    <t>SS4S402015</t>
  </si>
  <si>
    <t>33 KV Isolator Blade Copper tube</t>
  </si>
  <si>
    <t>SS4S402020</t>
  </si>
  <si>
    <t>33 KV Isolator porcelain post Insulator</t>
  </si>
  <si>
    <t>SS5S501017</t>
  </si>
  <si>
    <t>Single Panther Isolator Clamp</t>
  </si>
  <si>
    <t>SS5S501026</t>
  </si>
  <si>
    <t>Single Dog Isolator Clamp</t>
  </si>
  <si>
    <t>SS6S617005</t>
  </si>
  <si>
    <t xml:space="preserve">Fuse 33 KV 4.5 Amp High Glass </t>
  </si>
  <si>
    <t>VV0V003007</t>
  </si>
  <si>
    <t>132 KV /33KV 5MVA Power TF (GEC) Defective</t>
  </si>
  <si>
    <t>VV1V101034</t>
  </si>
  <si>
    <t>132/33 KV HV-40 MVA Transformer Bushing</t>
  </si>
  <si>
    <t>VV2V204003</t>
  </si>
  <si>
    <t>Transformer Oil Sampling stainless steel Bottle 2 Ltr</t>
  </si>
  <si>
    <t>VV2V204004</t>
  </si>
  <si>
    <t>Transformer Oil Sampling stainless steel Bottle 1 Ltr</t>
  </si>
  <si>
    <t>VV2V210001</t>
  </si>
  <si>
    <t>TF conservator shutoff valve 75mm bore</t>
  </si>
  <si>
    <t>VV3V305009</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</si>
  <si>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</si>
  <si>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</si>
  <si>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</si>
  <si>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</si>
  <si>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</si>
  <si>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</si>
  <si>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</si>
  <si>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</si>
  <si>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</si>
  <si>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</si>
  <si>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33 KV Pin Insulator</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</si>
  <si>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</si>
  <si>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</si>
  <si>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</si>
  <si>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</si>
  <si>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</si>
  <si>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</si>
  <si>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</si>
  <si>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</si>
  <si>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</si>
  <si>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</si>
  <si>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</si>
  <si>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</si>
  <si>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</si>
  <si>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</si>
  <si>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</si>
  <si>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</si>
  <si>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</si>
  <si>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</si>
  <si>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</si>
  <si>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</si>
  <si>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</si>
  <si>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</si>
  <si>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</si>
  <si>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</si>
  <si>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</si>
  <si>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</si>
  <si>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33 KV Pin with nut</t>
  </si>
  <si>
    <t>33KV E clamp</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</si>
  <si>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</si>
  <si>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</si>
  <si>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</si>
  <si>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</si>
  <si>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</si>
  <si>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</si>
  <si>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</si>
  <si>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</si>
  <si>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</si>
  <si>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</si>
  <si>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</si>
  <si>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3 Bolted PG Clamp P/P</t>
  </si>
  <si>
    <t>CT clamp 132 KV for ACSR Panther Conductor</t>
  </si>
  <si>
    <t>Isolator Clamp 132 KV for ACSR Panther Conductor</t>
  </si>
  <si>
    <t>33 KV Voltmeter</t>
  </si>
  <si>
    <t>132 KV Voltmeter</t>
  </si>
  <si>
    <t>MW meter</t>
  </si>
  <si>
    <t>MVAR meter</t>
  </si>
  <si>
    <t>Grease Standard Quality</t>
  </si>
  <si>
    <t>145 KV (5 core) CT (200/100/1A)</t>
  </si>
  <si>
    <t xml:space="preserve">Surge Counter for LA </t>
  </si>
  <si>
    <t>145 KV CVT (Accuracy Class 0.5)</t>
  </si>
  <si>
    <t>132 KV LA (Old and Used)</t>
  </si>
  <si>
    <t>33 KV LA (Old and Used)</t>
  </si>
  <si>
    <t>MM0M007001</t>
  </si>
  <si>
    <t xml:space="preserve">Bucholz relay (80NB) </t>
  </si>
  <si>
    <t>MM0M007002</t>
  </si>
  <si>
    <t xml:space="preserve">Bucholz relay (50NB) </t>
  </si>
  <si>
    <t>MM0M007004</t>
  </si>
  <si>
    <t>Oil Surge Relay Transformer Relay</t>
  </si>
  <si>
    <t>QQ0Q001001</t>
  </si>
  <si>
    <t>Fire Fighting Foam type 50 Ltr</t>
  </si>
  <si>
    <t>VV1V101037</t>
  </si>
  <si>
    <t>132/33 KV HV-20 MVA Transformer Bushing</t>
  </si>
  <si>
    <t>VV2V204000</t>
  </si>
  <si>
    <t>Transformer Oil Burnt</t>
  </si>
  <si>
    <t>VV2V204007</t>
  </si>
  <si>
    <t>TF oil Empty oil drum</t>
  </si>
  <si>
    <t>VV3V303006</t>
  </si>
  <si>
    <t>145 KV CT 200/100/1 A 3 Core Accuracy 0.2</t>
  </si>
  <si>
    <t>YY0Y003005</t>
  </si>
  <si>
    <t>300 AH Tubular lead acid battery cell 2 Volt</t>
  </si>
  <si>
    <t>Old &amp; defective 145 KV Condenser bushing for 5 MVA TF</t>
  </si>
  <si>
    <t xml:space="preserve">O/C &amp; E/F Relay defective </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</si>
  <si>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</si>
  <si>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</si>
  <si>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</si>
  <si>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</si>
  <si>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</si>
  <si>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</si>
  <si>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</si>
  <si>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</si>
  <si>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</si>
  <si>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Oil Surge Relay Transformer Relay (Scrap)</t>
  </si>
  <si>
    <t>33 KV CB (Defective)</t>
  </si>
  <si>
    <t>UB+0 type tower part galv. Damaged</t>
  </si>
  <si>
    <t>Shri Pawan Lohani</t>
  </si>
  <si>
    <t>Shri Sunil Singh</t>
  </si>
  <si>
    <t xml:space="preserve"> Shri Manish Kumar Tamta</t>
  </si>
  <si>
    <t xml:space="preserve">Note: Kindly provide Divisional level compiled inventory details through your respective Superintending Engineer.  </t>
  </si>
  <si>
    <t>Name of Circle/ Zone :- Haldwani / Kumaon                                                                                                                                                                                                         Name of Substation :- 132 KV S/s Pithoragarh</t>
  </si>
  <si>
    <t>Name of  Division:- O&amp;M Almora                                                                                                                                                                                                                                                                        Month : April 2025</t>
  </si>
  <si>
    <t xml:space="preserve"> Stock &amp; T&amp;P  Material Up To : 22 April 2025 of Sri Anand Singh Gobari J.E.  At 132 KV Substation Pithoragarh</t>
  </si>
  <si>
    <t>S.n.</t>
  </si>
  <si>
    <t xml:space="preserve">Item Description </t>
  </si>
  <si>
    <t>Book Value per Unit</t>
  </si>
  <si>
    <t>Unservicable</t>
  </si>
  <si>
    <t>Non Moving</t>
  </si>
  <si>
    <t>AA0A002001</t>
  </si>
  <si>
    <t xml:space="preserve">ACSR Conductor Moose </t>
  </si>
  <si>
    <t>ACSR Conductor Zebra Conductor in pieces</t>
  </si>
  <si>
    <t>AA0A004002</t>
  </si>
  <si>
    <t>Damaged ACSR Conductor Zebra Conductor in pieces</t>
  </si>
  <si>
    <t>Damaged ACSR Conductor Panther</t>
  </si>
  <si>
    <t>BB0B002001</t>
  </si>
  <si>
    <t xml:space="preserve"> 552.50 KVARCapacitor Cell suitable for2X5 MVAR CAPACITOR Bank</t>
  </si>
  <si>
    <t>PVC Control Cable  - W/o Armoured- 10x2.5mm</t>
  </si>
  <si>
    <t>CC0C002010</t>
  </si>
  <si>
    <t>PVC Control Cable  6core</t>
  </si>
  <si>
    <t>PVC Control Cable  4 core</t>
  </si>
  <si>
    <t>CC0C002013</t>
  </si>
  <si>
    <t>PVC Control Cable  2X2.5 sqmm copper</t>
  </si>
  <si>
    <t>CC6C302002</t>
  </si>
  <si>
    <t>300mm square 33 KV XLPE cable termination kit (out door type)</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</si>
  <si>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</si>
  <si>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</si>
  <si>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</si>
  <si>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</si>
  <si>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</si>
  <si>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</si>
  <si>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</si>
  <si>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</si>
  <si>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</si>
  <si>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</si>
  <si>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</si>
  <si>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</si>
  <si>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</si>
  <si>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</si>
  <si>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</si>
  <si>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</si>
  <si>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</si>
  <si>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</si>
  <si>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</si>
  <si>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</si>
  <si>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</si>
  <si>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</si>
  <si>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</si>
  <si>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</si>
  <si>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 xml:space="preserve"> 70 KN  Disc Insulator    </t>
  </si>
  <si>
    <t>II1I102004</t>
  </si>
  <si>
    <t>PG Clamp  Moose-  Panther 3 bolted type</t>
  </si>
  <si>
    <t>Old &amp; Used PG Clamp  Moose-  Panther</t>
  </si>
  <si>
    <t>II1I103003</t>
  </si>
  <si>
    <t>PG Clamp  Deer-  Panther</t>
  </si>
  <si>
    <t>Old &amp; Used PG Clamp  Deer-  Panther</t>
  </si>
  <si>
    <t>PG Clamp  Zebra-  Panther</t>
  </si>
  <si>
    <t>Old &amp; Used PG Clamp  Zebra-  Panther</t>
  </si>
  <si>
    <t>II1I104003</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</si>
  <si>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</si>
  <si>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</si>
  <si>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</si>
  <si>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</si>
  <si>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</si>
  <si>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</si>
  <si>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</si>
  <si>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</si>
  <si>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</si>
  <si>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</si>
  <si>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</si>
  <si>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</si>
  <si>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</si>
  <si>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</si>
  <si>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Tripping coil 110 V DC forABB Breaker</t>
  </si>
  <si>
    <t>Tripping coil ABB Make</t>
  </si>
  <si>
    <t>Tripping coil 110 V DC for 33 KV BHEL Ckt. Breaker</t>
  </si>
  <si>
    <t>JJ1J105007</t>
  </si>
  <si>
    <t>Closing coil 110V DC for ABB breaker</t>
  </si>
  <si>
    <t>Closing coil ABB Make</t>
  </si>
  <si>
    <t>JJ1J105034</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</si>
  <si>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</si>
  <si>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</si>
  <si>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</si>
  <si>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</si>
  <si>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</si>
  <si>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</si>
  <si>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</si>
  <si>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</si>
  <si>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</si>
  <si>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MM3M302006</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</si>
  <si>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</si>
  <si>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</si>
  <si>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</si>
  <si>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</si>
  <si>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</si>
  <si>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</si>
  <si>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</si>
  <si>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</si>
  <si>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</si>
  <si>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</si>
  <si>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</si>
  <si>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</si>
  <si>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</si>
  <si>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</si>
  <si>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</si>
  <si>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</si>
  <si>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</si>
  <si>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</si>
  <si>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</si>
  <si>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</si>
  <si>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</si>
  <si>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EHV Grade Transformer oil,Conferming IS:335 :1993</t>
  </si>
  <si>
    <t>KL.</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</si>
  <si>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</si>
  <si>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</si>
  <si>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</si>
  <si>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</si>
  <si>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</si>
  <si>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</si>
  <si>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</si>
  <si>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</si>
  <si>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</si>
  <si>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</si>
  <si>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</si>
  <si>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</si>
  <si>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</si>
  <si>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</si>
  <si>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</si>
  <si>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</si>
  <si>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 xml:space="preserve">145KV C.V.T. ABB make  </t>
  </si>
  <si>
    <t>II1I104001</t>
  </si>
  <si>
    <t>PG Clamp Zebra to Zebra Conductor</t>
  </si>
  <si>
    <t>CT Clamp for Panther Conductor</t>
  </si>
  <si>
    <t>JJ8J801001</t>
  </si>
  <si>
    <t>Sulpher Hexa Fluride (SF6) Gas</t>
  </si>
  <si>
    <t xml:space="preserve">CT Clamp Suitable for ACSR Panther conductor </t>
  </si>
  <si>
    <t>HH8H801043</t>
  </si>
  <si>
    <t xml:space="preserve">132 KV Isolator Clamp Suitable for ACSR Panther conductor </t>
  </si>
  <si>
    <t>FF4F401043</t>
  </si>
  <si>
    <t>12 mm Thickness 2.5 inches long GI Nuts &amp; bolts with two washer</t>
  </si>
  <si>
    <t xml:space="preserve">Obselet &amp; Scrap Material </t>
  </si>
  <si>
    <t xml:space="preserve">Galvanized earth wire for 7/10 S.W.G. (SCRAP)  </t>
  </si>
  <si>
    <t>Damaged capacitor cell</t>
  </si>
  <si>
    <t>CC3C305002</t>
  </si>
  <si>
    <t>Old &amp; Used 33 KV XLPE Cable in Pieces</t>
  </si>
  <si>
    <t>CC5C506002</t>
  </si>
  <si>
    <t xml:space="preserve">11 KV Cable box XLPE 3X400 Sq.mm outdoor type   </t>
  </si>
  <si>
    <t>empty cement Bag</t>
  </si>
  <si>
    <t>HH1H105001</t>
  </si>
  <si>
    <t xml:space="preserve">Bus isolator 33kv old and used incomplete  </t>
  </si>
  <si>
    <t xml:space="preserve">Double tension fitting for panther incomplete  </t>
  </si>
  <si>
    <t xml:space="preserve">11 KV. pin  </t>
  </si>
  <si>
    <t>JJOJ003002</t>
  </si>
  <si>
    <t>Old &amp; Used 132 KV Ckt. Breaker (ABB)</t>
  </si>
  <si>
    <t>JJ0J05004</t>
  </si>
  <si>
    <t>Old &amp; Used 33 KV Ckt. Breaker (VCB)BHEL</t>
  </si>
  <si>
    <t>JJ0J005005</t>
  </si>
  <si>
    <t xml:space="preserve">B.O.C.B. 33KV old damaged without oil incomplete  </t>
  </si>
  <si>
    <t>JJ0J005006</t>
  </si>
  <si>
    <t xml:space="preserve">B.O.C.B. 33KV old and used  </t>
  </si>
  <si>
    <t>JJ1J105019</t>
  </si>
  <si>
    <t>Defective Spring charge motor of 33 kv ckt. Breaker (ABB)</t>
  </si>
  <si>
    <t>Defective Spring charge motor for 33 Kv BHEL Ckt. Breaker</t>
  </si>
  <si>
    <t>Old &amp; Used 30 KV LA</t>
  </si>
  <si>
    <t>MM2M20</t>
  </si>
  <si>
    <t>Old &amp; UsedAnalog Amp &amp; Volt Meter</t>
  </si>
  <si>
    <t>old &amp; Used analog MW/Mvar meter</t>
  </si>
  <si>
    <t>MM3M30</t>
  </si>
  <si>
    <t>Defective digital Amp./ Volt,MW &amp; MVAR Meter</t>
  </si>
  <si>
    <t>MM0M0190051</t>
  </si>
  <si>
    <t>Old &amp; used O/C ,E/F relay (Inverse Type) CDG</t>
  </si>
  <si>
    <t>Defective Energy Meter 3Phase ,3Wire(Secure meter Ltd.)</t>
  </si>
  <si>
    <t>MM0M019005</t>
  </si>
  <si>
    <t>Defective AC fail relay</t>
  </si>
  <si>
    <t>MM0M009005</t>
  </si>
  <si>
    <t>Defective AC trip ckt. Supervision relay</t>
  </si>
  <si>
    <t>Old &amp; Used Energy Meter 3Phase ,3Wire</t>
  </si>
  <si>
    <t>Old &amp; Used Energy Meter 3Phase ,4Wire</t>
  </si>
  <si>
    <t>NN9N906001</t>
  </si>
  <si>
    <t xml:space="preserve">11KV, 630 A, 350 MVA ,V.C.B. incoming panel make C.G.L.  </t>
  </si>
  <si>
    <t>NN9N906002</t>
  </si>
  <si>
    <t xml:space="preserve">11KV, 630 A, 350 MVA,V.C.B. outgoing panel make C.G.L.  </t>
  </si>
  <si>
    <t xml:space="preserve">11KV, 630 A, 350 MVA ,V.C.B. bus coupler make C.G.L.    </t>
  </si>
  <si>
    <t>NN0N005002</t>
  </si>
  <si>
    <t>Old&amp;used, Damaged 33kv Tripple feeder panel</t>
  </si>
  <si>
    <t>NN2N205001</t>
  </si>
  <si>
    <t>Old&amp;used, Damaged 33kv Double feeder panel</t>
  </si>
  <si>
    <t>Damaged old&amp;used 33kv feeder panel</t>
  </si>
  <si>
    <t>NN5N503001</t>
  </si>
  <si>
    <t>Damaged old &amp; used OLTC panel of 3x5mva T/F-I &amp; II,&amp;20mva T/F</t>
  </si>
  <si>
    <t>VV2V202001</t>
  </si>
  <si>
    <t xml:space="preserve">damaged old &amp; used silica gel jar </t>
  </si>
  <si>
    <t>Bucholtz relay damaged(defective)</t>
  </si>
  <si>
    <t>VV3V303002</t>
  </si>
  <si>
    <t>Defective Oil surge relay</t>
  </si>
  <si>
    <t>Defective OTI meter</t>
  </si>
  <si>
    <t>Defective WTI meter</t>
  </si>
  <si>
    <t>VV4V404001</t>
  </si>
  <si>
    <t>Defective PRV</t>
  </si>
  <si>
    <t>VV4V406002</t>
  </si>
  <si>
    <t>Defective butterfly valve</t>
  </si>
  <si>
    <t>No.s</t>
  </si>
  <si>
    <t>Defective shut off valve</t>
  </si>
  <si>
    <t>Defective magnetic oil guage meter</t>
  </si>
  <si>
    <t>VV5V505012</t>
  </si>
  <si>
    <t>33 KV CT 300/150/1 Amp.</t>
  </si>
  <si>
    <t>VV5V503009</t>
  </si>
  <si>
    <t xml:space="preserve">Old &amp; Used 132 KV CT 800/400/200/1 Amp </t>
  </si>
  <si>
    <t>VV5V503011</t>
  </si>
  <si>
    <t xml:space="preserve">Old &amp; Used 132 KV CT /400/200/1 Amp </t>
  </si>
  <si>
    <t>VV5V5050</t>
  </si>
  <si>
    <t xml:space="preserve">Old &amp; Used 33 KV CT 400/200/1 Amp </t>
  </si>
  <si>
    <t>VV5V505013</t>
  </si>
  <si>
    <t>33 KV CT 200/100/1 Amp.</t>
  </si>
  <si>
    <t>nos.</t>
  </si>
  <si>
    <t xml:space="preserve">repaired 132 KV CT 800/400/200/1A </t>
  </si>
  <si>
    <t>VV7V705002</t>
  </si>
  <si>
    <t xml:space="preserve">33KV/110V burst &amp;damaged P.T. without oil   </t>
  </si>
  <si>
    <t>Old &amp; Used 33 KV PT (1Ph)</t>
  </si>
  <si>
    <t xml:space="preserve">Transformer Oil (Carbonised)  </t>
  </si>
  <si>
    <t>Ltr.</t>
  </si>
  <si>
    <t xml:space="preserve">Old and used Transformer Oil  </t>
  </si>
  <si>
    <t xml:space="preserve"> Ltr.</t>
  </si>
  <si>
    <t>YY0Y002005</t>
  </si>
  <si>
    <t xml:space="preserve">Battery set 110V, 60AH, old used and unserviceable   </t>
  </si>
  <si>
    <t>02 V 300 AH Battery Cell Old &amp; Used Damaged</t>
  </si>
  <si>
    <t>YY3Y302003</t>
  </si>
  <si>
    <t>Damaged old &amp; used Dc charger Panel</t>
  </si>
  <si>
    <t>VV5V505021</t>
  </si>
  <si>
    <t>Old &amp; Used 33 KV CT 400/200/1 Amp,2 core</t>
  </si>
  <si>
    <t xml:space="preserve">Battery set 110V, 300 AH Tubular lead acid, old used and unserviceable   </t>
  </si>
  <si>
    <t>Old and used 132 KV CT 400/200/100/1A (SCT make)</t>
  </si>
  <si>
    <t>Nos</t>
  </si>
  <si>
    <t>Old &amp; used 145 Kv CVT (ABB Make)</t>
  </si>
  <si>
    <t>Old &amp; Used 33 KV Ckt. Breaker (VCB) ABB Make</t>
  </si>
  <si>
    <t>T&amp;P at 132 KV Substation Pithoragarh</t>
  </si>
  <si>
    <t>PP4P402010</t>
  </si>
  <si>
    <t>Steel Almirah 1830x760x460</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</si>
  <si>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</si>
  <si>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</si>
  <si>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</si>
  <si>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</si>
  <si>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</si>
  <si>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</si>
  <si>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</si>
  <si>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</si>
  <si>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</si>
  <si>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</si>
  <si>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</si>
  <si>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</si>
  <si>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</si>
  <si>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</si>
  <si>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</si>
  <si>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</si>
  <si>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</si>
  <si>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</si>
  <si>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</si>
  <si>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</si>
  <si>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</si>
  <si>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</si>
  <si>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</si>
  <si>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</si>
  <si>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</si>
  <si>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</si>
  <si>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</si>
  <si>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</si>
  <si>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</si>
  <si>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</si>
  <si>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</si>
  <si>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</si>
  <si>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</si>
  <si>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</si>
  <si>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</si>
  <si>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</si>
  <si>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</si>
  <si>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</si>
  <si>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</si>
  <si>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</si>
  <si>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</si>
  <si>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</si>
  <si>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</si>
  <si>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</si>
  <si>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</si>
  <si>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</si>
  <si>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</si>
  <si>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Centrifuging machine 500galen capacity</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</si>
  <si>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</si>
  <si>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</si>
  <si>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</si>
  <si>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</si>
  <si>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</si>
  <si>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</si>
  <si>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</si>
  <si>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</si>
  <si>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</si>
  <si>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</si>
  <si>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</si>
  <si>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</si>
  <si>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</si>
  <si>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</si>
  <si>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</si>
  <si>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</si>
  <si>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</si>
  <si>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</si>
  <si>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</si>
  <si>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</si>
  <si>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</si>
  <si>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</si>
  <si>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</si>
  <si>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</si>
  <si>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</si>
  <si>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</si>
  <si>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</si>
  <si>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</si>
  <si>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</si>
  <si>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</si>
  <si>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</si>
  <si>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</si>
  <si>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</si>
  <si>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</si>
  <si>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</si>
  <si>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</si>
  <si>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</si>
  <si>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</si>
  <si>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PP4P403003</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</si>
  <si>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</si>
  <si>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</si>
  <si>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</si>
  <si>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</si>
  <si>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</si>
  <si>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</si>
  <si>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</si>
  <si>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</si>
  <si>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</si>
  <si>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Stool</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</si>
  <si>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</si>
  <si>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</si>
  <si>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</si>
  <si>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</si>
  <si>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</si>
  <si>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</si>
  <si>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</si>
  <si>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</si>
  <si>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</si>
  <si>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</si>
  <si>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</si>
  <si>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</si>
  <si>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</si>
  <si>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</si>
  <si>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</si>
  <si>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</si>
  <si>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</si>
  <si>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</si>
  <si>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</si>
  <si>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</si>
  <si>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Stock material up to : 22 April  2025 of Sri Jitendra Joshi J.E.  At 132 KV Sub Division Pithoragarh</t>
  </si>
  <si>
    <t>331</t>
  </si>
  <si>
    <t>Old used &amp; damaged ACSR panther conductor</t>
  </si>
  <si>
    <t>1904</t>
  </si>
  <si>
    <t xml:space="preserve">ACSR panther conductor </t>
  </si>
  <si>
    <t>1.3</t>
  </si>
  <si>
    <t>AA0A008001</t>
  </si>
  <si>
    <t xml:space="preserve">old &amp; used ACSR Dog conductor in pieces </t>
  </si>
  <si>
    <t>old &amp; used 7/10 SWG earth wire in pieces</t>
  </si>
  <si>
    <t>217</t>
  </si>
  <si>
    <t xml:space="preserve">ACSR dog conductor </t>
  </si>
  <si>
    <t>FF2F233012</t>
  </si>
  <si>
    <t>Template for “C” type tower</t>
  </si>
  <si>
    <t>M.T.</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</si>
  <si>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</si>
  <si>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</si>
  <si>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</si>
  <si>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</si>
  <si>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</si>
  <si>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</si>
  <si>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</si>
  <si>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</si>
  <si>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</si>
  <si>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</si>
  <si>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</si>
  <si>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</si>
  <si>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</si>
  <si>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</si>
  <si>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</si>
  <si>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</si>
  <si>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</si>
  <si>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</si>
  <si>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</si>
  <si>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</si>
  <si>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</si>
  <si>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</si>
  <si>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</si>
  <si>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</si>
  <si>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</si>
  <si>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</si>
  <si>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</si>
  <si>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</si>
  <si>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</si>
  <si>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</si>
  <si>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</si>
  <si>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</si>
  <si>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</si>
  <si>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</si>
  <si>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</si>
  <si>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</si>
  <si>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</si>
  <si>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</si>
  <si>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</si>
  <si>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</si>
  <si>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</si>
  <si>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</si>
  <si>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</si>
  <si>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</si>
  <si>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</si>
  <si>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</si>
  <si>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</si>
  <si>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</si>
  <si>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</si>
  <si>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</si>
  <si>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</si>
  <si>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</si>
  <si>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</si>
  <si>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</si>
  <si>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II1I102001</t>
  </si>
  <si>
    <t>PG clamp moose to moose</t>
  </si>
  <si>
    <t>disc insulator</t>
  </si>
  <si>
    <t>157</t>
  </si>
  <si>
    <t xml:space="preserve"> 70 KN 11kv disc insulator</t>
  </si>
  <si>
    <t>555</t>
  </si>
  <si>
    <t>Tension Fitting (120Kn) for Panther conductor complete</t>
  </si>
  <si>
    <t>6</t>
  </si>
  <si>
    <t>Steel  rope ½” dia best quality ISI mark</t>
  </si>
  <si>
    <t>Banded &amp; damaged tower parts</t>
  </si>
  <si>
    <t>4.19</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</si>
  <si>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</si>
  <si>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</si>
  <si>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</si>
  <si>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</si>
  <si>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</si>
  <si>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</si>
  <si>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</si>
  <si>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</si>
  <si>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</si>
  <si>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</si>
  <si>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</si>
  <si>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</si>
  <si>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</si>
  <si>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</si>
  <si>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</si>
  <si>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</si>
  <si>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</si>
  <si>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</si>
  <si>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</si>
  <si>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</si>
  <si>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</si>
  <si>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</si>
  <si>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</si>
  <si>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</si>
  <si>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</si>
  <si>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</si>
  <si>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</si>
  <si>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</si>
  <si>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</si>
  <si>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</si>
  <si>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</si>
  <si>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</si>
  <si>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</si>
  <si>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</si>
  <si>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II0I001001</t>
  </si>
  <si>
    <t>160 KN porcelain insulator</t>
  </si>
  <si>
    <t>T&amp;P at 132 KV Substation Pithoragarh (Line)</t>
  </si>
  <si>
    <t>PP0P001004</t>
  </si>
  <si>
    <t>Bolted type come along clamp,7 bolts for ACSR Panther conductor</t>
  </si>
  <si>
    <t>PP0P001013</t>
  </si>
  <si>
    <t xml:space="preserve"> come along clamp,4 bolted type suitable for 7/10 SWG Earth wire,</t>
  </si>
  <si>
    <t>PP0P021012</t>
  </si>
  <si>
    <t>Single sheave pulley open type of 5 ton capacity,</t>
  </si>
  <si>
    <t>PP3P301001</t>
  </si>
  <si>
    <t>Helmet yellow</t>
  </si>
  <si>
    <t>PP3P301005</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</si>
  <si>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</si>
  <si>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</si>
  <si>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</si>
  <si>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</si>
  <si>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</si>
  <si>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</si>
  <si>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April- 2025</t>
  </si>
  <si>
    <t xml:space="preserve"> Stock &amp; T&amp;P  Material Up To : 22 April 2025 of Sri Mukesh Kumar Pandey J.E.  At 132 KV Substation Bageshwar</t>
  </si>
  <si>
    <t>FF4F403007</t>
  </si>
  <si>
    <t>Flexible Copper Bond for Earthing</t>
  </si>
  <si>
    <t xml:space="preserve">Control Room and other indore area LED Lights </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</si>
  <si>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</si>
  <si>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</si>
  <si>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</si>
  <si>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</si>
  <si>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</si>
  <si>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</si>
  <si>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</si>
  <si>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</si>
  <si>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</si>
  <si>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</si>
  <si>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</si>
  <si>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</si>
  <si>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</si>
  <si>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</si>
  <si>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</si>
  <si>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</si>
  <si>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</si>
  <si>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</si>
  <si>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</si>
  <si>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</si>
  <si>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</si>
  <si>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</si>
  <si>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</si>
  <si>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</si>
  <si>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</si>
  <si>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</si>
  <si>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</si>
  <si>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</si>
  <si>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</si>
  <si>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</si>
  <si>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</si>
  <si>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</si>
  <si>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</si>
  <si>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</si>
  <si>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</si>
  <si>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</si>
  <si>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</si>
  <si>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</si>
  <si>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</si>
  <si>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</si>
  <si>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</si>
  <si>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</si>
  <si>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</si>
  <si>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</si>
  <si>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</si>
  <si>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</si>
  <si>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</si>
  <si>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mtr</t>
  </si>
  <si>
    <t>PP2P203004</t>
  </si>
  <si>
    <t>Gapless Zinc oxide LA Tester</t>
  </si>
  <si>
    <t>PP1P123002</t>
  </si>
  <si>
    <t>Oil BDV Kit 0-80 KV</t>
  </si>
  <si>
    <t>PP1P122003</t>
  </si>
  <si>
    <t xml:space="preserve">Gas Evacuvating and Refilling device </t>
  </si>
  <si>
    <t>PP1P122004</t>
  </si>
  <si>
    <t>Gas leakage Moniter</t>
  </si>
  <si>
    <t>DD0D002003</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</si>
  <si>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</si>
  <si>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</si>
  <si>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</si>
  <si>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</si>
  <si>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</si>
  <si>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</si>
  <si>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</si>
  <si>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</si>
  <si>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</si>
  <si>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</si>
  <si>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</si>
  <si>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</si>
  <si>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</si>
  <si>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</si>
  <si>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</si>
  <si>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</si>
  <si>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</si>
  <si>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</si>
  <si>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</si>
  <si>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</si>
  <si>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</si>
  <si>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</si>
  <si>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</si>
  <si>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</si>
  <si>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</si>
  <si>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</si>
  <si>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</si>
  <si>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</si>
  <si>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</si>
  <si>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</si>
  <si>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</si>
  <si>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</si>
  <si>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</si>
  <si>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</si>
  <si>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</si>
  <si>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</si>
  <si>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</si>
  <si>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</si>
  <si>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Matress</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</si>
  <si>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</si>
  <si>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</si>
  <si>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</si>
  <si>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</si>
  <si>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</si>
  <si>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</si>
  <si>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</si>
  <si>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April -2025 of Sri Chandra Shekhar Bhatt JE  132 Kv Ranikhet-Bageshwar Line</t>
  </si>
  <si>
    <t>Kmtrs</t>
  </si>
  <si>
    <t>Four Bolted PG Clamp For ACSR Panther To Panther Conductor</t>
  </si>
  <si>
    <t>II0I001003</t>
  </si>
  <si>
    <t>120 KN Disc Insualtor</t>
  </si>
  <si>
    <t>FF1F101024</t>
  </si>
  <si>
    <t>Hot Dip Galv. Nuts &amp; Bolts 16*40 mm</t>
  </si>
  <si>
    <t>FF1F101025</t>
  </si>
  <si>
    <t>Hot Dip Galv. Nuts &amp; Bolts 16*45 mm</t>
  </si>
  <si>
    <t>FF1F101023</t>
  </si>
  <si>
    <t>Hot Dip Galv. Nuts &amp; Bolts 16*50 mm</t>
  </si>
  <si>
    <t>FF1F101014</t>
  </si>
  <si>
    <t>Galv. Nut &amp; Bolts of dia 16 mm &amp; Length 75 mm with Spring &amp; Plane Washer 02 mm Thikness</t>
  </si>
  <si>
    <t>Tension Fitting (120 kn) for Panther conductor complete</t>
  </si>
  <si>
    <t>Mid Span Joint for Panther conductor</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</si>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</sst>
</file>

<file path=xl/styles.xml><?xml version="1.0" encoding="utf-8"?>
<styleSheet xmlns="http://schemas.openxmlformats.org/spreadsheetml/2006/main">
  <numFmts count="7">
    <numFmt numFmtId="43" formatCode="_(* #,##0.00_);_(* \(#,##0.00\);_(* &quot;-&quot;??_);_(@_)"/>
    <numFmt numFmtId="164" formatCode="0.000"/>
    <numFmt numFmtId="165" formatCode="_ &quot;Rs.&quot;\ * #,##0.00_ ;_ &quot;Rs.&quot;\ * \-#,##0.00_ ;_ &quot;Rs.&quot;\ * &quot;-&quot;??_ ;_ @_ "/>
    <numFmt numFmtId="166" formatCode="0.0"/>
    <numFmt numFmtId="167" formatCode="0.0000"/>
    <numFmt numFmtId="168" formatCode="0.00000"/>
    <numFmt numFmtId="169" formatCode="_(* #,##0.000_);_(* \(#,##0.000\);_(* &quot;-&quot;??_);_(@_)"/>
  </numFmts>
  <fonts count="88">
    <font>
      <sz val="11"/>
      <color theme="1"/>
      <name val="Calibri"/>
      <family val="2"/>
      <scheme val="minor"/>
    </font>
    <font>
      <b/>
      <sz val="11"/>
      <color theme="1"/>
      <name val="Calibri"/>
      <family val="2"/>
      <scheme val="minor"/>
    </font>
    <font>
      <sz val="10"/>
      <name val="Arial"/>
      <family val="2"/>
    </font>
    <font>
      <sz val="10"/>
      <color theme="1"/>
      <name val="Arial"/>
      <family val="2"/>
    </font>
    <font>
      <b/>
      <sz val="12"/>
      <color theme="1"/>
      <name val="Calibri"/>
      <family val="2"/>
      <scheme val="minor"/>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b/>
      <u/>
      <sz val="18"/>
      <color theme="1"/>
      <name val="Times New Roman"/>
      <family val="1"/>
    </font>
    <font>
      <b/>
      <sz val="11"/>
      <color theme="1"/>
      <name val="Times New Roman"/>
      <family val="1"/>
    </font>
    <font>
      <sz val="11"/>
      <color theme="1"/>
      <name val="Times New Roman"/>
      <family val="1"/>
    </font>
    <font>
      <sz val="12"/>
      <color theme="1"/>
      <name val="Calibri"/>
      <family val="2"/>
      <scheme val="minor"/>
    </font>
    <font>
      <sz val="12"/>
      <name val="Calibri"/>
      <family val="2"/>
      <scheme val="minor"/>
    </font>
    <font>
      <sz val="11"/>
      <name val="Calibri"/>
      <family val="2"/>
      <scheme val="minor"/>
    </font>
    <font>
      <sz val="11"/>
      <name val="Times New Roman"/>
      <family val="1"/>
    </font>
    <font>
      <sz val="11"/>
      <color indexed="8"/>
      <name val="Times New Roman"/>
      <family val="1"/>
    </font>
    <font>
      <sz val="12"/>
      <name val="Arial"/>
      <family val="2"/>
    </font>
    <font>
      <sz val="12"/>
      <color theme="1"/>
      <name val="Times New Roman"/>
      <family val="1"/>
    </font>
    <font>
      <sz val="11"/>
      <color theme="1"/>
      <name val="Arial"/>
      <family val="2"/>
    </font>
    <font>
      <b/>
      <sz val="12"/>
      <color theme="1"/>
      <name val="Times New Roman"/>
      <family val="1"/>
    </font>
    <font>
      <sz val="9"/>
      <color theme="1"/>
      <name val="Times New Roman"/>
      <family val="1"/>
    </font>
    <font>
      <sz val="10"/>
      <color theme="1"/>
      <name val="Times New Roman"/>
      <family val="1"/>
    </font>
    <font>
      <b/>
      <u/>
      <sz val="10"/>
      <color theme="1"/>
      <name val="Times New Roman"/>
      <family val="1"/>
    </font>
    <font>
      <b/>
      <sz val="10"/>
      <color theme="1"/>
      <name val="Times New Roman"/>
      <family val="1"/>
    </font>
    <font>
      <sz val="8"/>
      <color theme="1"/>
      <name val="Times New Roman"/>
      <family val="1"/>
    </font>
    <font>
      <b/>
      <sz val="10"/>
      <color indexed="8"/>
      <name val="Times New Roman"/>
      <family val="1"/>
    </font>
    <font>
      <sz val="8"/>
      <color theme="1"/>
      <name val="Calibri"/>
      <family val="2"/>
      <scheme val="minor"/>
    </font>
    <font>
      <b/>
      <sz val="10"/>
      <color theme="1"/>
      <name val="Calibri"/>
      <family val="2"/>
      <scheme val="minor"/>
    </font>
    <font>
      <sz val="10"/>
      <color theme="1"/>
      <name val="Calibri"/>
      <family val="2"/>
      <scheme val="minor"/>
    </font>
    <font>
      <b/>
      <sz val="10"/>
      <color rgb="FFFF0000"/>
      <name val="Times New Roman"/>
      <family val="1"/>
    </font>
    <font>
      <b/>
      <sz val="10"/>
      <name val="Times New Roman"/>
      <family val="1"/>
    </font>
    <font>
      <b/>
      <sz val="10"/>
      <color rgb="FFFF0000"/>
      <name val="Calibri"/>
      <family val="2"/>
      <scheme val="minor"/>
    </font>
    <font>
      <b/>
      <sz val="9"/>
      <color theme="1"/>
      <name val="Times New Roman"/>
      <family val="1"/>
    </font>
    <font>
      <b/>
      <sz val="8"/>
      <color theme="1"/>
      <name val="Calibri"/>
      <family val="2"/>
      <scheme val="minor"/>
    </font>
    <font>
      <b/>
      <sz val="9"/>
      <color theme="1"/>
      <name val="Calibri"/>
      <family val="2"/>
      <scheme val="minor"/>
    </font>
    <font>
      <b/>
      <sz val="9"/>
      <color rgb="FFFF0000"/>
      <name val="Calibri"/>
      <family val="2"/>
      <scheme val="minor"/>
    </font>
    <font>
      <u/>
      <sz val="11"/>
      <color theme="1"/>
      <name val="Times New Roman"/>
      <family val="1"/>
    </font>
    <font>
      <sz val="9"/>
      <color theme="1"/>
      <name val="Calibri"/>
      <family val="2"/>
      <scheme val="minor"/>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sz val="13"/>
      <color indexed="8"/>
      <name val="Times New Roman"/>
      <family val="1"/>
    </font>
    <font>
      <sz val="13"/>
      <color theme="1"/>
      <name val="Times New Roman"/>
      <family val="1"/>
    </font>
    <font>
      <sz val="14"/>
      <color theme="1"/>
      <name val="Calibri"/>
      <family val="2"/>
      <scheme val="minor"/>
    </font>
    <font>
      <sz val="14"/>
      <name val="Calibri"/>
      <family val="2"/>
      <scheme val="minor"/>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sz val="16"/>
      <color theme="1"/>
      <name val="Calibri"/>
      <family val="2"/>
      <scheme val="minor"/>
    </font>
    <font>
      <b/>
      <sz val="14"/>
      <color theme="1"/>
      <name val="Calibri"/>
      <family val="2"/>
      <scheme val="minor"/>
    </font>
    <font>
      <b/>
      <sz val="12"/>
      <color theme="1"/>
      <name val="Arial"/>
      <family val="2"/>
    </font>
    <font>
      <b/>
      <u/>
      <sz val="14"/>
      <name val="Arial"/>
      <family val="2"/>
    </font>
    <font>
      <sz val="11"/>
      <name val="Arial"/>
      <family val="2"/>
    </font>
    <font>
      <b/>
      <u/>
      <sz val="11"/>
      <name val="Arial"/>
      <family val="2"/>
    </font>
    <font>
      <b/>
      <sz val="11"/>
      <name val="Arial"/>
      <family val="2"/>
    </font>
    <font>
      <b/>
      <u/>
      <sz val="18"/>
      <name val="Times New Roman"/>
      <family val="1"/>
    </font>
    <font>
      <b/>
      <sz val="11"/>
      <name val="Times New Roman"/>
      <family val="1"/>
    </font>
    <font>
      <sz val="10"/>
      <name val="Times New Roman"/>
      <family val="1"/>
    </font>
    <font>
      <b/>
      <sz val="18"/>
      <color theme="1"/>
      <name val="Calibri"/>
      <family val="2"/>
      <scheme val="minor"/>
    </font>
    <font>
      <b/>
      <sz val="13"/>
      <color theme="1"/>
      <name val="Times New Roman"/>
      <family val="1"/>
    </font>
    <font>
      <sz val="13"/>
      <name val="Times New Roman"/>
      <family val="1"/>
    </font>
    <font>
      <b/>
      <sz val="11"/>
      <color indexed="8"/>
      <name val="Calibri"/>
      <family val="2"/>
    </font>
    <font>
      <sz val="12"/>
      <color indexed="8"/>
      <name val="Calibri"/>
      <family val="2"/>
    </font>
    <font>
      <b/>
      <sz val="11"/>
      <name val="Calibri"/>
      <family val="2"/>
      <scheme val="minor"/>
    </font>
    <font>
      <b/>
      <sz val="14"/>
      <color theme="1"/>
      <name val="Times New Roman"/>
      <family val="1"/>
    </font>
    <font>
      <b/>
      <sz val="9"/>
      <color indexed="8"/>
      <name val="Calibri"/>
      <family val="2"/>
    </font>
    <font>
      <sz val="9"/>
      <color indexed="8"/>
      <name val="Calibri"/>
      <family val="2"/>
    </font>
    <font>
      <b/>
      <sz val="20"/>
      <color theme="1"/>
      <name val="Calibri"/>
      <family val="2"/>
      <scheme val="minor"/>
    </font>
    <font>
      <sz val="10"/>
      <name val="Calibri"/>
      <family val="2"/>
      <scheme val="minor"/>
    </font>
    <font>
      <b/>
      <sz val="10"/>
      <name val="Calibri"/>
      <family val="2"/>
      <scheme val="minor"/>
    </font>
    <font>
      <b/>
      <sz val="11"/>
      <color rgb="FF000000"/>
      <name val="Times New Roman"/>
      <family val="1"/>
    </font>
    <font>
      <sz val="11"/>
      <color rgb="FF000000"/>
      <name val="Times New Roman"/>
      <family val="1"/>
    </font>
    <font>
      <b/>
      <sz val="12"/>
      <name val="Calibri"/>
      <family val="2"/>
      <scheme val="minor"/>
    </font>
  </fonts>
  <fills count="9">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00B0F0"/>
        <bgColor indexed="64"/>
      </patternFill>
    </fill>
    <fill>
      <patternFill patternType="solid">
        <fgColor rgb="FFD8D8D8"/>
        <bgColor rgb="FFD8D8D8"/>
      </patternFill>
    </fill>
    <fill>
      <patternFill patternType="solid">
        <fgColor rgb="FFBFBFBF"/>
        <bgColor rgb="FFBFBFBF"/>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top style="thin">
        <color rgb="FF000000"/>
      </top>
      <bottom style="thin">
        <color indexed="64"/>
      </bottom>
      <diagonal/>
    </border>
  </borders>
  <cellStyleXfs count="7">
    <xf numFmtId="0" fontId="0" fillId="0" borderId="0"/>
    <xf numFmtId="0" fontId="2" fillId="0" borderId="0"/>
    <xf numFmtId="0" fontId="2" fillId="0" borderId="0"/>
    <xf numFmtId="164" fontId="9" fillId="0" borderId="0" applyFont="0" applyFill="0" applyBorder="0" applyAlignment="0" applyProtection="0"/>
    <xf numFmtId="0" fontId="2" fillId="0" borderId="0"/>
    <xf numFmtId="165" fontId="2" fillId="0" borderId="0" applyFont="0" applyFill="0" applyBorder="0" applyAlignment="0" applyProtection="0"/>
    <xf numFmtId="0" fontId="2" fillId="0" borderId="0"/>
  </cellStyleXfs>
  <cellXfs count="733">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 xfId="0" applyBorder="1"/>
    <xf numFmtId="0" fontId="0" fillId="0" borderId="4" xfId="0" applyBorder="1"/>
    <xf numFmtId="164" fontId="2"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0" fontId="4" fillId="0" borderId="0" xfId="0" applyFont="1" applyAlignment="1">
      <alignment horizontal="right" vertical="center" wrapText="1"/>
    </xf>
    <xf numFmtId="2" fontId="5" fillId="0" borderId="0" xfId="0" applyNumberFormat="1" applyFont="1" applyAlignment="1">
      <alignment horizontal="center" vertical="center" wrapText="1"/>
    </xf>
    <xf numFmtId="0" fontId="1" fillId="0" borderId="0" xfId="0" applyFont="1" applyAlignment="1">
      <alignment vertical="center"/>
    </xf>
    <xf numFmtId="2" fontId="5" fillId="0" borderId="1" xfId="0" applyNumberFormat="1" applyFont="1" applyBorder="1" applyAlignment="1">
      <alignment horizontal="right" vertical="center" wrapText="1"/>
    </xf>
    <xf numFmtId="2"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0" fontId="6" fillId="0" borderId="0" xfId="0" applyFont="1" applyAlignment="1">
      <alignment vertical="center"/>
    </xf>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6" fillId="0" borderId="0" xfId="0" applyFont="1" applyAlignment="1">
      <alignment horizontal="center" vertical="center"/>
    </xf>
    <xf numFmtId="0" fontId="8" fillId="0" borderId="2" xfId="0" applyFont="1" applyBorder="1" applyAlignment="1">
      <alignment vertical="center"/>
    </xf>
    <xf numFmtId="0" fontId="8" fillId="0" borderId="6" xfId="0" applyFont="1" applyBorder="1" applyAlignment="1">
      <alignment vertical="center"/>
    </xf>
    <xf numFmtId="0" fontId="8" fillId="0" borderId="2" xfId="0" applyFont="1" applyBorder="1" applyAlignment="1">
      <alignment horizontal="right" vertical="center"/>
    </xf>
    <xf numFmtId="0" fontId="8"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6" fillId="0" borderId="0" xfId="0" applyFont="1" applyAlignment="1">
      <alignment horizontal="center" vertical="center"/>
    </xf>
    <xf numFmtId="0" fontId="6" fillId="0" borderId="5" xfId="0" applyFont="1" applyBorder="1" applyAlignment="1">
      <alignment horizontal="right" vertical="center" wrapText="1"/>
    </xf>
    <xf numFmtId="0" fontId="6" fillId="0" borderId="6" xfId="0" applyFont="1" applyBorder="1" applyAlignment="1">
      <alignment horizontal="right" vertical="center" wrapText="1"/>
    </xf>
    <xf numFmtId="0" fontId="6" fillId="0" borderId="7" xfId="0" applyFont="1" applyBorder="1" applyAlignment="1">
      <alignment horizontal="right" vertical="center" wrapText="1"/>
    </xf>
    <xf numFmtId="0" fontId="0" fillId="0" borderId="0" xfId="0" applyBorder="1"/>
    <xf numFmtId="0" fontId="10"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1" fillId="0" borderId="0" xfId="0" applyFont="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lignment horizontal="center" vertical="center"/>
    </xf>
    <xf numFmtId="17" fontId="11" fillId="0" borderId="0" xfId="0" applyNumberFormat="1" applyFont="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4" xfId="0" applyFont="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13" fillId="0" borderId="1" xfId="0" applyFont="1" applyFill="1" applyBorder="1" applyAlignment="1">
      <alignment horizontal="left" vertical="center" wrapText="1"/>
    </xf>
    <xf numFmtId="0" fontId="14"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2" fontId="12" fillId="0" borderId="1" xfId="0" applyNumberFormat="1" applyFont="1" applyFill="1" applyBorder="1" applyAlignment="1">
      <alignment horizontal="center" vertical="center"/>
    </xf>
    <xf numFmtId="2" fontId="14" fillId="0" borderId="1" xfId="0" applyNumberFormat="1" applyFont="1" applyFill="1" applyBorder="1" applyAlignment="1">
      <alignment horizontal="center" vertical="center" wrapText="1"/>
    </xf>
    <xf numFmtId="0" fontId="11" fillId="2" borderId="1" xfId="0" applyFont="1" applyFill="1" applyBorder="1" applyAlignment="1">
      <alignment horizontal="center" vertical="center"/>
    </xf>
    <xf numFmtId="0" fontId="12" fillId="2" borderId="1" xfId="0" applyFont="1" applyFill="1" applyBorder="1" applyAlignment="1">
      <alignment horizontal="left" vertical="center"/>
    </xf>
    <xf numFmtId="0" fontId="14"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1" fontId="14" fillId="2" borderId="1" xfId="0" applyNumberFormat="1" applyFont="1" applyFill="1" applyBorder="1" applyAlignment="1">
      <alignment horizontal="center" vertical="center" wrapText="1"/>
    </xf>
    <xf numFmtId="2" fontId="14" fillId="2" borderId="1" xfId="0" applyNumberFormat="1" applyFont="1" applyFill="1" applyBorder="1" applyAlignment="1">
      <alignment horizontal="center" vertical="center" wrapText="1"/>
    </xf>
    <xf numFmtId="0" fontId="13" fillId="2" borderId="1" xfId="0" applyFont="1" applyFill="1" applyBorder="1" applyAlignment="1">
      <alignment horizontal="left" vertical="center" wrapText="1"/>
    </xf>
    <xf numFmtId="164" fontId="15" fillId="2" borderId="1" xfId="0" applyNumberFormat="1" applyFont="1" applyFill="1" applyBorder="1" applyAlignment="1">
      <alignment horizontal="center" vertical="center" wrapText="1"/>
    </xf>
    <xf numFmtId="2" fontId="12" fillId="2" borderId="1" xfId="0" applyNumberFormat="1" applyFont="1" applyFill="1" applyBorder="1" applyAlignment="1">
      <alignment horizontal="center" vertical="center"/>
    </xf>
    <xf numFmtId="0" fontId="12" fillId="0" borderId="1" xfId="0" applyFont="1" applyBorder="1" applyAlignment="1">
      <alignment horizontal="lef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2" fontId="14" fillId="0" borderId="1" xfId="0" applyNumberFormat="1" applyFont="1" applyBorder="1" applyAlignment="1">
      <alignment horizontal="center" vertical="center" wrapText="1"/>
    </xf>
    <xf numFmtId="0" fontId="12" fillId="0" borderId="1" xfId="0" applyFont="1" applyBorder="1" applyAlignment="1">
      <alignment horizontal="center" vertical="center"/>
    </xf>
    <xf numFmtId="2" fontId="12" fillId="0" borderId="1" xfId="0" applyNumberFormat="1" applyFont="1" applyBorder="1" applyAlignment="1">
      <alignment horizontal="center" vertical="center"/>
    </xf>
    <xf numFmtId="49" fontId="16"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17" fillId="0" borderId="1" xfId="0" applyFont="1" applyBorder="1" applyAlignment="1">
      <alignment horizontal="left" vertical="center"/>
    </xf>
    <xf numFmtId="0" fontId="14" fillId="0" borderId="1" xfId="0" applyFont="1" applyBorder="1" applyAlignment="1">
      <alignment horizontal="left" vertical="center" wrapText="1"/>
    </xf>
    <xf numFmtId="1" fontId="18" fillId="2" borderId="1" xfId="0" applyNumberFormat="1" applyFont="1" applyFill="1" applyBorder="1" applyAlignment="1">
      <alignment horizontal="center" vertical="center" wrapText="1"/>
    </xf>
    <xf numFmtId="2" fontId="15" fillId="2" borderId="1" xfId="0" applyNumberFormat="1" applyFont="1" applyFill="1" applyBorder="1" applyAlignment="1">
      <alignment horizontal="center" vertical="center" wrapText="1"/>
    </xf>
    <xf numFmtId="0" fontId="19" fillId="0" borderId="1" xfId="0" applyFont="1" applyBorder="1" applyAlignment="1">
      <alignment horizontal="left" vertical="center"/>
    </xf>
    <xf numFmtId="0" fontId="11" fillId="0" borderId="3" xfId="0" applyFont="1" applyBorder="1" applyAlignment="1">
      <alignment horizontal="center" vertical="center"/>
    </xf>
    <xf numFmtId="0" fontId="12" fillId="3" borderId="1" xfId="0" applyFont="1" applyFill="1" applyBorder="1" applyAlignment="1">
      <alignment horizontal="left" vertical="center"/>
    </xf>
    <xf numFmtId="0" fontId="13" fillId="0" borderId="3" xfId="0" applyFont="1" applyBorder="1" applyAlignment="1">
      <alignment horizontal="left" vertical="center" wrapText="1"/>
    </xf>
    <xf numFmtId="0" fontId="19" fillId="0" borderId="3" xfId="0" applyFont="1" applyBorder="1" applyAlignment="1">
      <alignment horizontal="left" vertical="center"/>
    </xf>
    <xf numFmtId="0" fontId="12" fillId="0" borderId="3" xfId="0" applyFont="1" applyBorder="1" applyAlignment="1">
      <alignment vertical="center"/>
    </xf>
    <xf numFmtId="0" fontId="13" fillId="0" borderId="3" xfId="0" applyFont="1" applyBorder="1" applyAlignment="1">
      <alignment vertical="center" wrapText="1"/>
    </xf>
    <xf numFmtId="0" fontId="12" fillId="0" borderId="4" xfId="0" applyFont="1" applyBorder="1" applyAlignment="1">
      <alignment vertical="center"/>
    </xf>
    <xf numFmtId="164" fontId="12" fillId="0" borderId="1" xfId="0" applyNumberFormat="1" applyFont="1" applyBorder="1" applyAlignment="1">
      <alignment horizontal="center" vertical="center"/>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20" fillId="0" borderId="1" xfId="0" applyFont="1" applyBorder="1" applyAlignment="1">
      <alignment horizontal="left" vertical="center" wrapText="1"/>
    </xf>
    <xf numFmtId="0" fontId="12" fillId="0" borderId="1" xfId="0" applyFont="1" applyBorder="1" applyAlignment="1">
      <alignment vertical="center"/>
    </xf>
    <xf numFmtId="0" fontId="13" fillId="0" borderId="1" xfId="0" applyFont="1" applyBorder="1" applyAlignment="1">
      <alignment horizontal="left" vertical="center"/>
    </xf>
    <xf numFmtId="0" fontId="0" fillId="0" borderId="1" xfId="0" applyBorder="1" applyAlignment="1">
      <alignment horizontal="center" vertical="center"/>
    </xf>
    <xf numFmtId="0" fontId="12" fillId="2" borderId="1" xfId="0" applyFont="1" applyFill="1" applyBorder="1" applyAlignment="1">
      <alignment vertical="center"/>
    </xf>
    <xf numFmtId="0" fontId="0" fillId="2" borderId="1" xfId="0" applyFill="1" applyBorder="1" applyAlignment="1">
      <alignment horizontal="center" vertical="center"/>
    </xf>
    <xf numFmtId="164" fontId="0" fillId="2" borderId="1" xfId="0" applyNumberFormat="1" applyFill="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2" fontId="21" fillId="0" borderId="1" xfId="0" applyNumberFormat="1" applyFont="1" applyBorder="1" applyAlignment="1">
      <alignment horizontal="center" vertical="center"/>
    </xf>
    <xf numFmtId="0" fontId="21" fillId="0" borderId="2" xfId="0" applyFont="1" applyBorder="1" applyAlignment="1">
      <alignment horizontal="center" vertical="center"/>
    </xf>
    <xf numFmtId="0" fontId="0" fillId="0" borderId="3" xfId="0" applyBorder="1" applyAlignment="1">
      <alignment horizontal="left" vertical="center" wrapText="1"/>
    </xf>
    <xf numFmtId="2" fontId="13" fillId="0" borderId="1" xfId="0" applyNumberFormat="1" applyFont="1" applyBorder="1" applyAlignment="1">
      <alignment horizontal="center" vertical="center"/>
    </xf>
    <xf numFmtId="0" fontId="0" fillId="0" borderId="1" xfId="0" applyBorder="1" applyAlignment="1">
      <alignment horizontal="left" vertical="center" wrapText="1"/>
    </xf>
    <xf numFmtId="2" fontId="0" fillId="0" borderId="1" xfId="0" applyNumberFormat="1" applyBorder="1" applyAlignment="1">
      <alignment horizontal="center" vertical="center"/>
    </xf>
    <xf numFmtId="0" fontId="19"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12" fillId="0" borderId="3" xfId="0" applyFont="1" applyBorder="1" applyAlignment="1">
      <alignment horizontal="center" vertical="center"/>
    </xf>
    <xf numFmtId="2" fontId="12" fillId="0" borderId="3" xfId="0" applyNumberFormat="1" applyFont="1" applyBorder="1" applyAlignment="1">
      <alignment horizontal="center" vertical="center"/>
    </xf>
    <xf numFmtId="0" fontId="0" fillId="0" borderId="1" xfId="0" applyBorder="1" applyAlignment="1">
      <alignment wrapText="1"/>
    </xf>
    <xf numFmtId="2" fontId="11" fillId="0" borderId="1" xfId="0" applyNumberFormat="1" applyFont="1" applyBorder="1" applyAlignment="1">
      <alignment horizontal="center" vertical="center"/>
    </xf>
    <xf numFmtId="0" fontId="0" fillId="0" borderId="0" xfId="0" applyAlignment="1">
      <alignment wrapText="1"/>
    </xf>
    <xf numFmtId="0" fontId="22" fillId="3" borderId="0" xfId="0" applyFont="1" applyFill="1" applyAlignment="1">
      <alignment horizontal="center"/>
    </xf>
    <xf numFmtId="0" fontId="23" fillId="3" borderId="0" xfId="0" applyFont="1" applyFill="1"/>
    <xf numFmtId="0" fontId="23" fillId="3" borderId="0" xfId="0" applyFont="1" applyFill="1" applyAlignment="1"/>
    <xf numFmtId="0" fontId="24" fillId="3" borderId="0" xfId="0" applyFont="1" applyFill="1"/>
    <xf numFmtId="0" fontId="25" fillId="3" borderId="0" xfId="0" applyFont="1" applyFill="1" applyAlignment="1">
      <alignment horizontal="center"/>
    </xf>
    <xf numFmtId="0" fontId="12" fillId="3" borderId="0" xfId="0" applyFont="1" applyFill="1"/>
    <xf numFmtId="0" fontId="23" fillId="3" borderId="0" xfId="0" applyFont="1" applyFill="1" applyAlignment="1">
      <alignment horizontal="center"/>
    </xf>
    <xf numFmtId="0" fontId="25" fillId="3" borderId="0" xfId="0" applyFont="1" applyFill="1"/>
    <xf numFmtId="0" fontId="23" fillId="3" borderId="2" xfId="0" applyFont="1" applyFill="1" applyBorder="1" applyAlignment="1">
      <alignment horizontal="left"/>
    </xf>
    <xf numFmtId="0" fontId="25" fillId="3" borderId="1" xfId="0" applyFont="1" applyFill="1" applyBorder="1" applyAlignment="1">
      <alignment horizontal="center" vertical="center"/>
    </xf>
    <xf numFmtId="0" fontId="25" fillId="3" borderId="1" xfId="0" applyFont="1" applyFill="1" applyBorder="1" applyAlignment="1">
      <alignment horizontal="center" vertical="center" wrapText="1"/>
    </xf>
    <xf numFmtId="0" fontId="26" fillId="3" borderId="1" xfId="0" applyFont="1" applyFill="1" applyBorder="1" applyAlignment="1">
      <alignment horizontal="center" vertical="center" wrapText="1"/>
    </xf>
    <xf numFmtId="0" fontId="25" fillId="3" borderId="5"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11" fillId="3" borderId="1" xfId="0" applyFont="1" applyFill="1" applyBorder="1" applyAlignment="1">
      <alignment horizontal="center" wrapText="1"/>
    </xf>
    <xf numFmtId="0" fontId="25" fillId="3" borderId="1" xfId="0" applyFont="1" applyFill="1" applyBorder="1" applyAlignment="1">
      <alignment vertical="center" wrapText="1"/>
    </xf>
    <xf numFmtId="0" fontId="26" fillId="3" borderId="1" xfId="0" applyFont="1" applyFill="1" applyBorder="1" applyAlignment="1">
      <alignment vertical="center" wrapText="1"/>
    </xf>
    <xf numFmtId="0" fontId="27" fillId="3" borderId="1" xfId="0" applyFont="1" applyFill="1" applyBorder="1" applyAlignment="1">
      <alignment vertical="center"/>
    </xf>
    <xf numFmtId="0" fontId="28" fillId="3" borderId="1" xfId="0" applyFont="1" applyFill="1" applyBorder="1" applyAlignment="1">
      <alignment vertical="center" wrapText="1"/>
    </xf>
    <xf numFmtId="0" fontId="29" fillId="3" borderId="1" xfId="0" applyFont="1" applyFill="1" applyBorder="1" applyAlignment="1">
      <alignment horizontal="center" vertical="center" wrapText="1"/>
    </xf>
    <xf numFmtId="2" fontId="30" fillId="3" borderId="1" xfId="0" applyNumberFormat="1" applyFont="1" applyFill="1" applyBorder="1" applyAlignment="1">
      <alignment horizontal="center" vertical="center"/>
    </xf>
    <xf numFmtId="1" fontId="29" fillId="3" borderId="1" xfId="0" applyNumberFormat="1" applyFont="1" applyFill="1" applyBorder="1" applyAlignment="1">
      <alignment horizontal="center" vertical="center" wrapText="1"/>
    </xf>
    <xf numFmtId="2" fontId="29" fillId="3" borderId="1" xfId="0" applyNumberFormat="1" applyFont="1" applyFill="1" applyBorder="1" applyAlignment="1">
      <alignment horizontal="center" vertical="center" wrapText="1"/>
    </xf>
    <xf numFmtId="0" fontId="29" fillId="3" borderId="1" xfId="0" applyFont="1" applyFill="1" applyBorder="1"/>
    <xf numFmtId="2" fontId="25" fillId="3" borderId="1" xfId="0" applyNumberFormat="1" applyFont="1" applyFill="1" applyBorder="1" applyAlignment="1">
      <alignment horizontal="center" vertical="center" wrapText="1"/>
    </xf>
    <xf numFmtId="0" fontId="29" fillId="3" borderId="1" xfId="0" applyFont="1" applyFill="1" applyBorder="1" applyAlignment="1">
      <alignment horizontal="center" vertical="center"/>
    </xf>
    <xf numFmtId="2" fontId="1" fillId="3" borderId="1" xfId="0" applyNumberFormat="1" applyFont="1" applyFill="1" applyBorder="1" applyAlignment="1">
      <alignment horizontal="center" vertical="center"/>
    </xf>
    <xf numFmtId="0" fontId="31" fillId="3" borderId="1" xfId="0" applyFont="1" applyFill="1" applyBorder="1" applyAlignment="1">
      <alignment horizontal="center" vertical="center"/>
    </xf>
    <xf numFmtId="0" fontId="25" fillId="3" borderId="1" xfId="0" applyFont="1" applyFill="1" applyBorder="1" applyAlignment="1"/>
    <xf numFmtId="0" fontId="28" fillId="3" borderId="1" xfId="0" applyFont="1" applyFill="1" applyBorder="1" applyAlignment="1">
      <alignment horizontal="center" vertical="center" wrapText="1"/>
    </xf>
    <xf numFmtId="0" fontId="25" fillId="3" borderId="1" xfId="0" applyFont="1" applyFill="1" applyBorder="1" applyAlignment="1">
      <alignment vertical="center"/>
    </xf>
    <xf numFmtId="164" fontId="29" fillId="3" borderId="1" xfId="0" applyNumberFormat="1" applyFont="1" applyFill="1" applyBorder="1" applyAlignment="1">
      <alignment horizontal="center" vertical="center" wrapText="1"/>
    </xf>
    <xf numFmtId="49" fontId="32" fillId="3" borderId="1" xfId="0" applyNumberFormat="1" applyFont="1" applyFill="1" applyBorder="1" applyAlignment="1">
      <alignment horizontal="center" vertical="center" wrapText="1"/>
    </xf>
    <xf numFmtId="0" fontId="28" fillId="3" borderId="1" xfId="0" applyFont="1" applyFill="1" applyBorder="1" applyAlignment="1">
      <alignment horizontal="left" vertical="center" wrapText="1"/>
    </xf>
    <xf numFmtId="0" fontId="33" fillId="3" borderId="1" xfId="0" applyFont="1" applyFill="1" applyBorder="1" applyAlignment="1">
      <alignment horizontal="center" vertical="center" wrapText="1"/>
    </xf>
    <xf numFmtId="2" fontId="29" fillId="3" borderId="1" xfId="0" applyNumberFormat="1" applyFont="1" applyFill="1" applyBorder="1" applyAlignment="1">
      <alignment horizontal="center" vertical="center"/>
    </xf>
    <xf numFmtId="0" fontId="32" fillId="3" borderId="1" xfId="0" applyFont="1" applyFill="1" applyBorder="1" applyAlignment="1">
      <alignment horizontal="center" vertical="center"/>
    </xf>
    <xf numFmtId="0" fontId="29" fillId="3" borderId="1" xfId="0" applyFont="1" applyFill="1" applyBorder="1" applyAlignment="1">
      <alignment vertical="center" wrapText="1"/>
    </xf>
    <xf numFmtId="0" fontId="28" fillId="3" borderId="1" xfId="0" applyFont="1" applyFill="1" applyBorder="1" applyAlignment="1">
      <alignment vertical="top" wrapText="1"/>
    </xf>
    <xf numFmtId="0" fontId="28" fillId="3" borderId="1" xfId="0" applyFont="1" applyFill="1" applyBorder="1" applyAlignment="1">
      <alignment horizontal="left" wrapText="1"/>
    </xf>
    <xf numFmtId="0" fontId="28" fillId="3" borderId="1" xfId="0" applyFont="1" applyFill="1" applyBorder="1" applyAlignment="1">
      <alignment wrapText="1"/>
    </xf>
    <xf numFmtId="0" fontId="30" fillId="3" borderId="1" xfId="0" applyFont="1" applyFill="1" applyBorder="1" applyAlignment="1">
      <alignment horizontal="center" vertical="center"/>
    </xf>
    <xf numFmtId="164" fontId="30" fillId="3" borderId="1" xfId="0" applyNumberFormat="1" applyFont="1" applyFill="1" applyBorder="1" applyAlignment="1">
      <alignment horizontal="center" vertical="center"/>
    </xf>
    <xf numFmtId="0" fontId="28" fillId="3" borderId="7" xfId="0" applyFont="1" applyFill="1" applyBorder="1" applyAlignment="1">
      <alignment horizontal="left" vertical="center" wrapText="1"/>
    </xf>
    <xf numFmtId="1" fontId="29" fillId="3" borderId="7" xfId="0" applyNumberFormat="1" applyFont="1" applyFill="1" applyBorder="1" applyAlignment="1">
      <alignment horizontal="center" vertical="center" wrapText="1"/>
    </xf>
    <xf numFmtId="0" fontId="29" fillId="3" borderId="5" xfId="0" applyFont="1" applyFill="1" applyBorder="1" applyAlignment="1">
      <alignment vertical="center" wrapText="1"/>
    </xf>
    <xf numFmtId="0" fontId="25" fillId="3" borderId="5" xfId="0" applyFont="1" applyFill="1" applyBorder="1" applyAlignment="1">
      <alignment horizontal="center" vertical="center"/>
    </xf>
    <xf numFmtId="164" fontId="29" fillId="3" borderId="7" xfId="0" applyNumberFormat="1" applyFont="1" applyFill="1" applyBorder="1" applyAlignment="1">
      <alignment horizontal="center" vertical="center" wrapText="1"/>
    </xf>
    <xf numFmtId="0" fontId="34" fillId="3" borderId="1" xfId="0" applyFont="1" applyFill="1" applyBorder="1" applyAlignment="1">
      <alignment horizontal="center" vertical="center" wrapText="1"/>
    </xf>
    <xf numFmtId="0" fontId="29" fillId="3" borderId="7" xfId="0" applyFont="1" applyFill="1" applyBorder="1" applyAlignment="1">
      <alignment vertical="center" wrapText="1"/>
    </xf>
    <xf numFmtId="2" fontId="30" fillId="3" borderId="5" xfId="0" applyNumberFormat="1" applyFont="1" applyFill="1" applyBorder="1" applyAlignment="1">
      <alignment horizontal="center" vertical="center"/>
    </xf>
    <xf numFmtId="0" fontId="28" fillId="3" borderId="11" xfId="0" applyFont="1" applyFill="1" applyBorder="1" applyAlignment="1">
      <alignment horizontal="center" vertical="center"/>
    </xf>
    <xf numFmtId="0" fontId="28" fillId="3" borderId="3" xfId="0" applyFont="1" applyFill="1" applyBorder="1" applyAlignment="1">
      <alignment vertical="center" wrapText="1"/>
    </xf>
    <xf numFmtId="0" fontId="35" fillId="3" borderId="1" xfId="0" applyFont="1" applyFill="1" applyBorder="1" applyAlignment="1">
      <alignment horizontal="center" vertical="center" wrapText="1"/>
    </xf>
    <xf numFmtId="2" fontId="36" fillId="3" borderId="1" xfId="0" applyNumberFormat="1"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1" xfId="0" applyFont="1" applyFill="1" applyBorder="1" applyAlignment="1">
      <alignment horizontal="center" vertical="center" textRotation="90" wrapText="1"/>
    </xf>
    <xf numFmtId="2" fontId="1" fillId="3" borderId="5" xfId="0" applyNumberFormat="1" applyFont="1" applyFill="1" applyBorder="1" applyAlignment="1">
      <alignment horizontal="center" vertical="center"/>
    </xf>
    <xf numFmtId="0" fontId="28" fillId="3" borderId="7" xfId="0" applyFont="1" applyFill="1" applyBorder="1" applyAlignment="1">
      <alignment horizontal="center" vertical="center"/>
    </xf>
    <xf numFmtId="0" fontId="28" fillId="3" borderId="1" xfId="0" applyFont="1" applyFill="1" applyBorder="1" applyAlignment="1">
      <alignment horizontal="center" vertical="center"/>
    </xf>
    <xf numFmtId="0" fontId="28" fillId="3" borderId="3" xfId="0" applyFont="1" applyFill="1" applyBorder="1" applyAlignment="1">
      <alignment horizontal="center" vertical="center"/>
    </xf>
    <xf numFmtId="0" fontId="28" fillId="3" borderId="10" xfId="0" applyFont="1" applyFill="1" applyBorder="1" applyAlignment="1">
      <alignment vertical="center" wrapText="1"/>
    </xf>
    <xf numFmtId="0" fontId="28" fillId="3" borderId="0" xfId="0" applyFont="1" applyFill="1" applyAlignment="1">
      <alignment horizontal="center" vertical="center"/>
    </xf>
    <xf numFmtId="0" fontId="37" fillId="3" borderId="1" xfId="0" applyFont="1" applyFill="1" applyBorder="1" applyAlignment="1">
      <alignment horizontal="center" vertical="center" wrapText="1"/>
    </xf>
    <xf numFmtId="0" fontId="28" fillId="3" borderId="6" xfId="0" applyFont="1" applyFill="1" applyBorder="1" applyAlignment="1">
      <alignment horizontal="center" vertical="center"/>
    </xf>
    <xf numFmtId="0" fontId="28" fillId="3" borderId="4" xfId="0" applyFont="1" applyFill="1" applyBorder="1" applyAlignment="1">
      <alignment vertical="center" wrapText="1"/>
    </xf>
    <xf numFmtId="0" fontId="28" fillId="3" borderId="12" xfId="0" applyFont="1" applyFill="1" applyBorder="1" applyAlignment="1">
      <alignment horizontal="center" vertical="center"/>
    </xf>
    <xf numFmtId="165" fontId="28" fillId="3" borderId="3" xfId="3" applyNumberFormat="1" applyFont="1" applyFill="1" applyBorder="1" applyAlignment="1">
      <alignment vertical="center" wrapText="1"/>
    </xf>
    <xf numFmtId="0" fontId="35" fillId="3" borderId="3" xfId="0" applyFont="1" applyFill="1" applyBorder="1" applyAlignment="1">
      <alignment horizontal="center" vertical="center" textRotation="90" wrapText="1"/>
    </xf>
    <xf numFmtId="0" fontId="35" fillId="3" borderId="1" xfId="0" applyFont="1" applyFill="1" applyBorder="1" applyAlignment="1">
      <alignment horizontal="center" vertical="center" textRotation="90" wrapText="1"/>
    </xf>
    <xf numFmtId="0" fontId="35" fillId="3" borderId="7" xfId="0" applyFont="1" applyFill="1" applyBorder="1" applyAlignment="1">
      <alignment horizontal="center" vertical="center" wrapText="1"/>
    </xf>
    <xf numFmtId="2" fontId="36" fillId="3" borderId="5" xfId="0" applyNumberFormat="1" applyFont="1" applyFill="1" applyBorder="1" applyAlignment="1">
      <alignment horizontal="center" vertical="center" wrapText="1"/>
    </xf>
    <xf numFmtId="2" fontId="29" fillId="3" borderId="3" xfId="0" applyNumberFormat="1" applyFont="1" applyFill="1" applyBorder="1" applyAlignment="1">
      <alignment horizontal="center" vertical="center" wrapText="1"/>
    </xf>
    <xf numFmtId="0" fontId="25" fillId="3" borderId="5" xfId="0" applyFont="1" applyFill="1" applyBorder="1" applyAlignment="1">
      <alignment horizontal="center" vertical="center"/>
    </xf>
    <xf numFmtId="0" fontId="25" fillId="3" borderId="6" xfId="0" applyFont="1" applyFill="1" applyBorder="1" applyAlignment="1">
      <alignment horizontal="center" vertical="center"/>
    </xf>
    <xf numFmtId="0" fontId="25" fillId="3" borderId="7" xfId="0" applyFont="1" applyFill="1" applyBorder="1" applyAlignment="1">
      <alignment horizontal="center" vertical="center"/>
    </xf>
    <xf numFmtId="2" fontId="23" fillId="3" borderId="1" xfId="0" applyNumberFormat="1" applyFont="1" applyFill="1" applyBorder="1" applyAlignment="1">
      <alignment horizontal="center" vertical="center" wrapText="1"/>
    </xf>
    <xf numFmtId="0" fontId="32"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3" fillId="3" borderId="0" xfId="0" applyFont="1" applyFill="1" applyAlignment="1">
      <alignment horizontal="center"/>
    </xf>
    <xf numFmtId="0" fontId="26" fillId="3" borderId="0" xfId="0" applyFont="1" applyFill="1"/>
    <xf numFmtId="0" fontId="23" fillId="3" borderId="0" xfId="0" applyFont="1" applyFill="1" applyAlignment="1">
      <alignment vertical="center"/>
    </xf>
    <xf numFmtId="2" fontId="25" fillId="3" borderId="0" xfId="0" applyNumberFormat="1" applyFont="1" applyFill="1"/>
    <xf numFmtId="17" fontId="12" fillId="3" borderId="0" xfId="0" applyNumberFormat="1" applyFont="1" applyFill="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0" xfId="0" applyFont="1"/>
    <xf numFmtId="0" fontId="38" fillId="0" borderId="0" xfId="0" applyFont="1"/>
    <xf numFmtId="0" fontId="12" fillId="0" borderId="0" xfId="0" applyFont="1" applyAlignment="1">
      <alignment horizontal="center"/>
    </xf>
    <xf numFmtId="0" fontId="12" fillId="0" borderId="0" xfId="0" applyFont="1" applyAlignment="1">
      <alignment horizontal="center"/>
    </xf>
    <xf numFmtId="0" fontId="22" fillId="0" borderId="0" xfId="0" applyFont="1" applyAlignment="1"/>
    <xf numFmtId="0" fontId="12" fillId="0" borderId="1" xfId="0" applyFont="1" applyBorder="1" applyAlignment="1">
      <alignment horizontal="center" vertical="center" wrapText="1"/>
    </xf>
    <xf numFmtId="0" fontId="22" fillId="0" borderId="1" xfId="0" applyFont="1" applyBorder="1" applyAlignment="1">
      <alignment horizontal="center" vertical="center"/>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3" xfId="0" applyFont="1" applyBorder="1" applyAlignment="1">
      <alignment horizontal="center" wrapText="1"/>
    </xf>
    <xf numFmtId="0" fontId="12" fillId="0" borderId="1" xfId="0" applyFont="1" applyBorder="1" applyAlignment="1">
      <alignment vertical="center" wrapText="1"/>
    </xf>
    <xf numFmtId="0" fontId="22" fillId="0" borderId="1" xfId="0" applyFont="1" applyBorder="1" applyAlignment="1">
      <alignment vertical="center"/>
    </xf>
    <xf numFmtId="0" fontId="12" fillId="0" borderId="4" xfId="0" applyFont="1" applyBorder="1" applyAlignment="1">
      <alignment horizontal="center" wrapText="1"/>
    </xf>
    <xf numFmtId="0" fontId="17" fillId="3" borderId="1" xfId="0" applyFont="1" applyFill="1" applyBorder="1" applyAlignment="1">
      <alignment vertical="center"/>
    </xf>
    <xf numFmtId="0" fontId="39" fillId="0" borderId="1" xfId="0" applyFont="1" applyBorder="1" applyAlignment="1">
      <alignment horizontal="left" vertical="top"/>
    </xf>
    <xf numFmtId="0" fontId="0" fillId="0" borderId="1" xfId="0" applyFont="1" applyBorder="1" applyAlignment="1">
      <alignment horizontal="center" vertical="center" wrapText="1"/>
    </xf>
    <xf numFmtId="2" fontId="0" fillId="0" borderId="1" xfId="0" applyNumberFormat="1" applyFont="1" applyBorder="1" applyAlignment="1">
      <alignment horizontal="center" vertical="center"/>
    </xf>
    <xf numFmtId="0" fontId="0" fillId="0" borderId="5" xfId="0" applyFont="1" applyBorder="1" applyAlignment="1">
      <alignment horizontal="center" vertical="center"/>
    </xf>
    <xf numFmtId="2" fontId="0" fillId="0" borderId="1" xfId="0" applyNumberFormat="1" applyFont="1" applyBorder="1" applyAlignment="1">
      <alignment horizontal="center" vertical="center" wrapText="1"/>
    </xf>
    <xf numFmtId="0" fontId="0" fillId="3" borderId="1" xfId="0" applyFont="1" applyFill="1" applyBorder="1"/>
    <xf numFmtId="2" fontId="12" fillId="0" borderId="1" xfId="0" applyNumberFormat="1" applyFont="1" applyBorder="1" applyAlignment="1">
      <alignment horizontal="center" vertical="center" wrapText="1"/>
    </xf>
    <xf numFmtId="0" fontId="0" fillId="3" borderId="1" xfId="0" applyFont="1" applyFill="1" applyBorder="1" applyAlignment="1">
      <alignment horizontal="center" vertical="center"/>
    </xf>
    <xf numFmtId="2" fontId="0" fillId="3" borderId="1" xfId="0" applyNumberFormat="1" applyFont="1" applyFill="1" applyBorder="1" applyAlignment="1">
      <alignment horizontal="center" vertical="center"/>
    </xf>
    <xf numFmtId="0" fontId="39" fillId="0" borderId="1" xfId="0" applyFont="1" applyBorder="1" applyAlignment="1">
      <alignment horizontal="left"/>
    </xf>
    <xf numFmtId="0" fontId="12" fillId="3" borderId="1" xfId="0" applyFont="1" applyFill="1" applyBorder="1" applyAlignment="1"/>
    <xf numFmtId="0" fontId="12" fillId="3" borderId="1" xfId="0" applyFont="1" applyFill="1" applyBorder="1" applyAlignment="1">
      <alignment vertical="center"/>
    </xf>
    <xf numFmtId="0" fontId="39" fillId="0" borderId="1" xfId="0" applyFont="1" applyFill="1" applyBorder="1" applyAlignment="1">
      <alignment horizontal="left"/>
    </xf>
    <xf numFmtId="1" fontId="12" fillId="0" borderId="1" xfId="0" applyNumberFormat="1" applyFont="1" applyBorder="1" applyAlignment="1">
      <alignment horizontal="center" vertical="center" wrapText="1"/>
    </xf>
    <xf numFmtId="49" fontId="16" fillId="3" borderId="1" xfId="0" applyNumberFormat="1" applyFont="1" applyFill="1" applyBorder="1" applyAlignment="1">
      <alignment horizontal="left" vertical="center" wrapText="1"/>
    </xf>
    <xf numFmtId="49" fontId="16" fillId="3" borderId="1" xfId="0" applyNumberFormat="1" applyFont="1" applyFill="1" applyBorder="1" applyAlignment="1">
      <alignment wrapText="1"/>
    </xf>
    <xf numFmtId="49" fontId="16" fillId="3" borderId="1" xfId="0" applyNumberFormat="1" applyFont="1" applyFill="1" applyBorder="1" applyAlignment="1">
      <alignment vertical="center" wrapText="1"/>
    </xf>
    <xf numFmtId="0" fontId="0" fillId="0" borderId="1" xfId="0" applyFont="1" applyBorder="1" applyAlignment="1">
      <alignment vertical="center" wrapText="1"/>
    </xf>
    <xf numFmtId="0" fontId="0" fillId="0" borderId="1" xfId="0" applyFont="1" applyBorder="1" applyAlignment="1">
      <alignment horizontal="center" vertical="center"/>
    </xf>
    <xf numFmtId="0" fontId="39" fillId="0" borderId="1" xfId="0" applyFont="1" applyBorder="1" applyAlignment="1">
      <alignment horizontal="left" vertical="center"/>
    </xf>
    <xf numFmtId="0" fontId="0" fillId="0" borderId="1" xfId="0" applyFont="1" applyBorder="1" applyAlignment="1">
      <alignment horizontal="center"/>
    </xf>
    <xf numFmtId="0" fontId="39" fillId="3" borderId="1" xfId="0" applyFont="1" applyFill="1" applyBorder="1" applyAlignment="1">
      <alignment horizontal="left" vertical="top"/>
    </xf>
    <xf numFmtId="0" fontId="23" fillId="0" borderId="1" xfId="0" applyFont="1" applyBorder="1" applyAlignment="1">
      <alignment vertical="center"/>
    </xf>
    <xf numFmtId="0" fontId="0" fillId="3" borderId="9" xfId="0" applyFont="1" applyFill="1" applyBorder="1" applyAlignment="1">
      <alignment horizontal="center" vertical="center"/>
    </xf>
    <xf numFmtId="2" fontId="19" fillId="0" borderId="1" xfId="0" applyNumberFormat="1" applyFont="1" applyBorder="1" applyAlignment="1">
      <alignment vertical="center" wrapText="1"/>
    </xf>
    <xf numFmtId="1" fontId="0" fillId="0" borderId="1" xfId="0" applyNumberFormat="1" applyFont="1" applyBorder="1" applyAlignment="1">
      <alignment horizontal="center" vertical="center" wrapText="1"/>
    </xf>
    <xf numFmtId="2" fontId="0" fillId="3" borderId="1" xfId="0" applyNumberFormat="1" applyFont="1" applyFill="1" applyBorder="1" applyAlignment="1">
      <alignment horizontal="center" vertical="center" wrapText="1"/>
    </xf>
    <xf numFmtId="0" fontId="0" fillId="3" borderId="5" xfId="0" applyFont="1" applyFill="1" applyBorder="1" applyAlignment="1">
      <alignment horizontal="center" vertical="center"/>
    </xf>
    <xf numFmtId="0" fontId="39" fillId="3" borderId="1" xfId="0" applyFont="1" applyFill="1" applyBorder="1" applyAlignment="1">
      <alignment horizontal="left" vertical="top" wrapText="1"/>
    </xf>
    <xf numFmtId="2" fontId="12" fillId="3" borderId="1" xfId="0" applyNumberFormat="1" applyFont="1" applyFill="1" applyBorder="1" applyAlignment="1">
      <alignment horizontal="center" vertical="center" wrapText="1"/>
    </xf>
    <xf numFmtId="164" fontId="0" fillId="0" borderId="1" xfId="0" applyNumberFormat="1" applyFont="1" applyBorder="1" applyAlignment="1">
      <alignment horizontal="center" vertical="center" wrapText="1"/>
    </xf>
    <xf numFmtId="1" fontId="12" fillId="3"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2" fontId="12" fillId="0" borderId="3" xfId="0" applyNumberFormat="1" applyFont="1" applyBorder="1" applyAlignment="1">
      <alignment vertical="center"/>
    </xf>
    <xf numFmtId="2" fontId="12" fillId="0" borderId="1" xfId="0" applyNumberFormat="1" applyFont="1" applyBorder="1" applyAlignment="1">
      <alignment vertical="center" wrapText="1"/>
    </xf>
    <xf numFmtId="0" fontId="12" fillId="0" borderId="1" xfId="0" applyFont="1" applyBorder="1" applyAlignment="1">
      <alignment horizontal="center" wrapText="1"/>
    </xf>
    <xf numFmtId="0" fontId="16" fillId="3" borderId="1" xfId="0" applyFont="1" applyFill="1" applyBorder="1" applyAlignment="1">
      <alignment horizontal="center" vertical="center" wrapText="1"/>
    </xf>
    <xf numFmtId="14" fontId="12" fillId="0" borderId="0" xfId="0" applyNumberFormat="1" applyFont="1"/>
    <xf numFmtId="0" fontId="40" fillId="0" borderId="0" xfId="0" applyFont="1" applyAlignment="1">
      <alignment horizontal="center"/>
    </xf>
    <xf numFmtId="0" fontId="41" fillId="0" borderId="0" xfId="0" applyFont="1"/>
    <xf numFmtId="0" fontId="42" fillId="0" borderId="0" xfId="0" applyFont="1"/>
    <xf numFmtId="0" fontId="42" fillId="0" borderId="0" xfId="0" applyFont="1" applyAlignment="1">
      <alignment horizontal="left"/>
    </xf>
    <xf numFmtId="0" fontId="42" fillId="0" borderId="0" xfId="0" applyFont="1" applyAlignment="1">
      <alignment horizontal="left"/>
    </xf>
    <xf numFmtId="0" fontId="42" fillId="0" borderId="2" xfId="0" applyFont="1" applyBorder="1" applyAlignment="1">
      <alignment horizontal="left"/>
    </xf>
    <xf numFmtId="0" fontId="42" fillId="0" borderId="0" xfId="0" applyFont="1" applyBorder="1" applyAlignment="1">
      <alignment horizontal="left"/>
    </xf>
    <xf numFmtId="0" fontId="42" fillId="0" borderId="2" xfId="0" applyFont="1" applyBorder="1" applyAlignment="1">
      <alignment horizontal="center"/>
    </xf>
    <xf numFmtId="0" fontId="41" fillId="0" borderId="1" xfId="0" applyFont="1" applyBorder="1" applyAlignment="1">
      <alignment horizontal="center" vertical="center" wrapText="1"/>
    </xf>
    <xf numFmtId="0" fontId="41" fillId="0" borderId="1" xfId="0" applyFont="1" applyBorder="1" applyAlignment="1">
      <alignment horizontal="center" vertical="center"/>
    </xf>
    <xf numFmtId="0" fontId="41" fillId="0" borderId="3" xfId="0" applyFont="1" applyBorder="1" applyAlignment="1">
      <alignment horizontal="center" vertical="center"/>
    </xf>
    <xf numFmtId="0" fontId="41" fillId="0" borderId="4" xfId="0" applyFont="1" applyBorder="1" applyAlignment="1">
      <alignment horizontal="center" vertical="center"/>
    </xf>
    <xf numFmtId="0" fontId="41" fillId="0" borderId="1" xfId="0" applyFont="1" applyBorder="1" applyAlignment="1">
      <alignment horizontal="center" vertical="center"/>
    </xf>
    <xf numFmtId="0" fontId="43" fillId="3" borderId="1" xfId="0" applyFont="1" applyFill="1" applyBorder="1" applyAlignment="1">
      <alignment horizontal="center" vertical="center"/>
    </xf>
    <xf numFmtId="0" fontId="44" fillId="0" borderId="1" xfId="0" applyFont="1" applyBorder="1" applyAlignment="1">
      <alignment horizontal="left"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xf>
    <xf numFmtId="2" fontId="47" fillId="0" borderId="1" xfId="0" applyNumberFormat="1" applyFont="1" applyBorder="1" applyAlignment="1">
      <alignment horizontal="right" vertical="center" wrapText="1"/>
    </xf>
    <xf numFmtId="2" fontId="48" fillId="0" borderId="1" xfId="0" applyNumberFormat="1" applyFont="1" applyBorder="1" applyAlignment="1">
      <alignment horizontal="center" vertical="center" wrapText="1"/>
    </xf>
    <xf numFmtId="0" fontId="42" fillId="0" borderId="1" xfId="0" applyFont="1" applyBorder="1" applyAlignment="1">
      <alignment horizontal="center" vertical="center"/>
    </xf>
    <xf numFmtId="0" fontId="44" fillId="0" borderId="1" xfId="0" applyFont="1" applyFill="1" applyBorder="1" applyAlignment="1">
      <alignment horizontal="left" vertical="center" wrapText="1"/>
    </xf>
    <xf numFmtId="0" fontId="45" fillId="0" borderId="1" xfId="0" applyFont="1" applyBorder="1" applyAlignment="1">
      <alignment horizontal="center" vertical="center"/>
    </xf>
    <xf numFmtId="0" fontId="49" fillId="0" borderId="1" xfId="0" applyFont="1" applyBorder="1" applyAlignment="1">
      <alignment horizontal="center" vertical="center"/>
    </xf>
    <xf numFmtId="2" fontId="47" fillId="0" borderId="1" xfId="0" applyNumberFormat="1" applyFont="1" applyBorder="1" applyAlignment="1">
      <alignment horizontal="right" vertical="center"/>
    </xf>
    <xf numFmtId="0" fontId="42" fillId="0" borderId="1" xfId="0" applyFont="1" applyBorder="1" applyAlignment="1">
      <alignment horizontal="center"/>
    </xf>
    <xf numFmtId="0" fontId="42" fillId="0" borderId="1" xfId="0" applyFont="1" applyBorder="1"/>
    <xf numFmtId="0" fontId="50" fillId="0" borderId="5" xfId="0" applyFont="1" applyBorder="1" applyAlignment="1">
      <alignment horizontal="center"/>
    </xf>
    <xf numFmtId="0" fontId="50" fillId="0" borderId="7" xfId="0" applyFont="1" applyBorder="1" applyAlignment="1">
      <alignment horizontal="center"/>
    </xf>
    <xf numFmtId="2" fontId="48" fillId="0" borderId="1" xfId="0" applyNumberFormat="1" applyFont="1" applyFill="1" applyBorder="1" applyAlignment="1">
      <alignment horizontal="center" vertical="center" wrapText="1"/>
    </xf>
    <xf numFmtId="2" fontId="41" fillId="0" borderId="1" xfId="0" applyNumberFormat="1" applyFont="1" applyBorder="1" applyAlignment="1">
      <alignment horizontal="center"/>
    </xf>
    <xf numFmtId="0" fontId="41" fillId="0" borderId="0" xfId="0" applyFont="1" applyBorder="1" applyAlignment="1">
      <alignment horizontal="center" vertical="center"/>
    </xf>
    <xf numFmtId="0" fontId="51" fillId="0" borderId="6" xfId="0" applyFont="1" applyBorder="1" applyAlignment="1">
      <alignment horizontal="center"/>
    </xf>
    <xf numFmtId="0" fontId="52" fillId="3" borderId="1" xfId="0" applyFont="1" applyFill="1" applyBorder="1" applyAlignment="1">
      <alignment horizontal="center" vertical="center"/>
    </xf>
    <xf numFmtId="0" fontId="53" fillId="0" borderId="1" xfId="0" applyFont="1" applyBorder="1" applyAlignment="1">
      <alignment horizontal="left"/>
    </xf>
    <xf numFmtId="0" fontId="53" fillId="0" borderId="1" xfId="0" applyFont="1" applyBorder="1" applyAlignment="1">
      <alignment horizontal="center" vertical="center"/>
    </xf>
    <xf numFmtId="0" fontId="47" fillId="3" borderId="1" xfId="0" applyFont="1" applyFill="1" applyBorder="1" applyAlignment="1">
      <alignment horizontal="center" wrapText="1"/>
    </xf>
    <xf numFmtId="2" fontId="49" fillId="0" borderId="1" xfId="0" applyNumberFormat="1" applyFont="1" applyBorder="1" applyAlignment="1">
      <alignment vertical="center"/>
    </xf>
    <xf numFmtId="0" fontId="41" fillId="0" borderId="1" xfId="0" applyFont="1" applyBorder="1" applyAlignment="1">
      <alignment horizontal="center"/>
    </xf>
    <xf numFmtId="0" fontId="42" fillId="0" borderId="0" xfId="0" applyFont="1" applyBorder="1"/>
    <xf numFmtId="0" fontId="42" fillId="0" borderId="0" xfId="0" applyFont="1" applyBorder="1" applyAlignment="1">
      <alignment horizontal="center"/>
    </xf>
    <xf numFmtId="2" fontId="41" fillId="0" borderId="0" xfId="0" applyNumberFormat="1" applyFont="1" applyBorder="1" applyAlignment="1">
      <alignment horizontal="center"/>
    </xf>
    <xf numFmtId="0" fontId="1" fillId="0" borderId="0" xfId="0" applyFont="1"/>
    <xf numFmtId="17" fontId="1" fillId="0" borderId="0" xfId="0" applyNumberFormat="1" applyFont="1"/>
    <xf numFmtId="0" fontId="0" fillId="0" borderId="3"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0" fillId="0" borderId="4" xfId="0" applyBorder="1" applyAlignment="1">
      <alignment horizontal="center" vertical="center" wrapText="1"/>
    </xf>
    <xf numFmtId="0" fontId="54" fillId="3" borderId="1" xfId="0" applyFont="1" applyFill="1" applyBorder="1" applyAlignment="1">
      <alignment vertical="center"/>
    </xf>
    <xf numFmtId="0" fontId="54" fillId="3" borderId="5" xfId="0" applyFont="1" applyFill="1" applyBorder="1" applyAlignment="1">
      <alignment horizontal="center" vertical="center"/>
    </xf>
    <xf numFmtId="0" fontId="54" fillId="3" borderId="1" xfId="0" applyFont="1" applyFill="1" applyBorder="1" applyAlignment="1">
      <alignment horizontal="center" vertical="center"/>
    </xf>
    <xf numFmtId="0" fontId="0" fillId="3" borderId="1" xfId="0" applyFill="1" applyBorder="1"/>
    <xf numFmtId="0" fontId="54" fillId="3" borderId="10" xfId="0" applyFont="1" applyFill="1" applyBorder="1" applyAlignment="1">
      <alignment horizontal="center" vertical="center"/>
    </xf>
    <xf numFmtId="0" fontId="55" fillId="3" borderId="1" xfId="0" applyFont="1" applyFill="1" applyBorder="1" applyAlignment="1">
      <alignment vertical="center" wrapText="1"/>
    </xf>
    <xf numFmtId="0" fontId="55" fillId="3" borderId="5" xfId="0" applyFont="1" applyFill="1" applyBorder="1" applyAlignment="1">
      <alignment horizontal="center" vertical="center"/>
    </xf>
    <xf numFmtId="0" fontId="55" fillId="3" borderId="1" xfId="0" applyFont="1" applyFill="1" applyBorder="1" applyAlignment="1">
      <alignment horizontal="center" vertical="center"/>
    </xf>
    <xf numFmtId="0" fontId="12" fillId="3" borderId="1" xfId="0" applyFont="1" applyFill="1" applyBorder="1" applyAlignment="1">
      <alignment horizontal="center"/>
    </xf>
    <xf numFmtId="0" fontId="55" fillId="3" borderId="1" xfId="0" applyFont="1" applyFill="1" applyBorder="1" applyAlignment="1">
      <alignment vertical="center"/>
    </xf>
    <xf numFmtId="0" fontId="12" fillId="0" borderId="1" xfId="0" applyFont="1" applyBorder="1" applyAlignment="1">
      <alignment horizontal="center"/>
    </xf>
    <xf numFmtId="0" fontId="0" fillId="3" borderId="1" xfId="0" applyFill="1" applyBorder="1" applyAlignment="1">
      <alignment horizontal="center" vertical="center"/>
    </xf>
    <xf numFmtId="0" fontId="0" fillId="4" borderId="1" xfId="0" applyFill="1" applyBorder="1"/>
    <xf numFmtId="0" fontId="55" fillId="3" borderId="5" xfId="0" applyFont="1" applyFill="1" applyBorder="1" applyAlignment="1">
      <alignment horizontal="center" vertical="center" wrapText="1"/>
    </xf>
    <xf numFmtId="0" fontId="55" fillId="3" borderId="1" xfId="0" applyFont="1" applyFill="1" applyBorder="1" applyAlignment="1">
      <alignment vertical="top" wrapText="1"/>
    </xf>
    <xf numFmtId="0" fontId="55" fillId="3" borderId="5" xfId="0" applyFont="1" applyFill="1" applyBorder="1" applyAlignment="1">
      <alignment horizontal="center" vertical="top"/>
    </xf>
    <xf numFmtId="0" fontId="55" fillId="3" borderId="1" xfId="0" applyFont="1" applyFill="1" applyBorder="1" applyAlignment="1">
      <alignment horizontal="center" vertical="top"/>
    </xf>
    <xf numFmtId="0" fontId="55" fillId="3" borderId="1" xfId="0" applyFont="1" applyFill="1" applyBorder="1" applyAlignment="1">
      <alignment wrapText="1"/>
    </xf>
    <xf numFmtId="0" fontId="55" fillId="3" borderId="5" xfId="0" applyFont="1" applyFill="1" applyBorder="1" applyAlignment="1">
      <alignment horizontal="center"/>
    </xf>
    <xf numFmtId="0" fontId="56" fillId="0" borderId="1" xfId="0" applyFont="1" applyFill="1" applyBorder="1" applyAlignment="1">
      <alignment vertical="top" wrapText="1"/>
    </xf>
    <xf numFmtId="0" fontId="1" fillId="0" borderId="5" xfId="0" applyFont="1" applyFill="1" applyBorder="1" applyAlignment="1">
      <alignment horizontal="center" vertical="center"/>
    </xf>
    <xf numFmtId="0" fontId="56" fillId="0" borderId="1" xfId="0" applyFont="1" applyFill="1" applyBorder="1" applyAlignment="1">
      <alignment horizontal="left" vertical="top" wrapText="1"/>
    </xf>
    <xf numFmtId="0" fontId="57" fillId="0" borderId="1" xfId="0" applyFont="1" applyFill="1" applyBorder="1" applyAlignment="1">
      <alignment horizontal="left" vertical="top" wrapText="1"/>
    </xf>
    <xf numFmtId="0" fontId="21" fillId="0" borderId="5" xfId="0" applyFont="1" applyFill="1" applyBorder="1" applyAlignment="1">
      <alignment horizontal="center" vertical="center"/>
    </xf>
    <xf numFmtId="2" fontId="12" fillId="3" borderId="1" xfId="0" applyNumberFormat="1" applyFont="1" applyFill="1" applyBorder="1" applyAlignment="1">
      <alignment horizontal="center" vertical="center"/>
    </xf>
    <xf numFmtId="0" fontId="21" fillId="0" borderId="5" xfId="0" applyFont="1" applyFill="1" applyBorder="1" applyAlignment="1">
      <alignment horizontal="center" vertical="center" wrapText="1"/>
    </xf>
    <xf numFmtId="0" fontId="56" fillId="0" borderId="1" xfId="0" applyFont="1" applyFill="1" applyBorder="1" applyAlignment="1">
      <alignment wrapText="1"/>
    </xf>
    <xf numFmtId="0" fontId="11"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16" fillId="3" borderId="1" xfId="0" applyNumberFormat="1" applyFont="1" applyFill="1" applyBorder="1" applyAlignment="1">
      <alignment horizontal="center" vertical="center"/>
    </xf>
    <xf numFmtId="0" fontId="13" fillId="0" borderId="5" xfId="0" applyFont="1" applyFill="1" applyBorder="1" applyAlignment="1">
      <alignment horizontal="center" vertical="center" wrapText="1"/>
    </xf>
    <xf numFmtId="0" fontId="13" fillId="0" borderId="1" xfId="0" applyFont="1" applyFill="1" applyBorder="1" applyAlignment="1">
      <alignment wrapText="1"/>
    </xf>
    <xf numFmtId="0" fontId="13"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12" fillId="3"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8" fillId="0" borderId="3" xfId="0" applyFont="1" applyBorder="1" applyAlignment="1">
      <alignment wrapText="1"/>
    </xf>
    <xf numFmtId="0" fontId="59" fillId="0" borderId="5" xfId="0" applyFont="1" applyFill="1" applyBorder="1" applyAlignment="1">
      <alignment horizontal="center" vertical="center"/>
    </xf>
    <xf numFmtId="0" fontId="16"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3" fillId="0" borderId="3" xfId="0" applyFont="1" applyBorder="1" applyAlignment="1">
      <alignment horizontal="left" wrapText="1"/>
    </xf>
    <xf numFmtId="0" fontId="0" fillId="0" borderId="1" xfId="0" applyFill="1" applyBorder="1" applyAlignment="1">
      <alignment vertical="top" wrapText="1"/>
    </xf>
    <xf numFmtId="0" fontId="60" fillId="0" borderId="5" xfId="0" applyFont="1" applyFill="1" applyBorder="1" applyAlignment="1">
      <alignment horizontal="center" vertical="center"/>
    </xf>
    <xf numFmtId="0" fontId="0" fillId="0" borderId="1" xfId="0" applyBorder="1" applyAlignment="1">
      <alignment horizontal="center"/>
    </xf>
    <xf numFmtId="0" fontId="0" fillId="0" borderId="10" xfId="0" applyFill="1" applyBorder="1" applyAlignment="1">
      <alignment wrapText="1"/>
    </xf>
    <xf numFmtId="0" fontId="60" fillId="0" borderId="1" xfId="0" applyFont="1" applyFill="1" applyBorder="1" applyAlignment="1">
      <alignment horizontal="center" vertical="center"/>
    </xf>
    <xf numFmtId="0" fontId="16" fillId="0" borderId="1" xfId="0" applyFont="1" applyBorder="1" applyAlignment="1">
      <alignment horizontal="center" vertical="center" wrapText="1"/>
    </xf>
    <xf numFmtId="0" fontId="0" fillId="3" borderId="4" xfId="0" applyFill="1" applyBorder="1"/>
    <xf numFmtId="0" fontId="0" fillId="0" borderId="4" xfId="0" applyBorder="1" applyAlignment="1">
      <alignment horizontal="center" vertical="center"/>
    </xf>
    <xf numFmtId="0" fontId="0" fillId="3" borderId="1" xfId="0" applyFill="1" applyBorder="1" applyAlignment="1">
      <alignment wrapText="1"/>
    </xf>
    <xf numFmtId="0" fontId="0" fillId="3" borderId="10" xfId="0" applyFill="1" applyBorder="1" applyAlignment="1">
      <alignment wrapText="1"/>
    </xf>
    <xf numFmtId="0" fontId="0" fillId="3" borderId="1" xfId="0" applyFill="1" applyBorder="1" applyAlignment="1">
      <alignment vertical="center" wrapText="1"/>
    </xf>
    <xf numFmtId="0" fontId="60" fillId="0" borderId="13" xfId="0" applyFont="1" applyFill="1" applyBorder="1" applyAlignment="1">
      <alignment horizontal="center" vertical="center"/>
    </xf>
    <xf numFmtId="2" fontId="61"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61" fillId="0" borderId="5" xfId="0" applyNumberFormat="1" applyFont="1" applyBorder="1" applyAlignment="1">
      <alignment horizontal="center" vertical="center" wrapText="1"/>
    </xf>
    <xf numFmtId="0" fontId="61" fillId="0" borderId="1" xfId="0" applyFont="1" applyBorder="1" applyAlignment="1">
      <alignment horizontal="center" vertical="center" wrapText="1"/>
    </xf>
    <xf numFmtId="0" fontId="62" fillId="0" borderId="1" xfId="0" applyFont="1" applyBorder="1" applyAlignment="1">
      <alignment horizontal="center" vertical="center" wrapText="1"/>
    </xf>
    <xf numFmtId="0" fontId="13" fillId="0" borderId="3" xfId="0" applyFont="1" applyBorder="1" applyAlignment="1">
      <alignment horizontal="center" wrapText="1"/>
    </xf>
    <xf numFmtId="0" fontId="0" fillId="0" borderId="3" xfId="0" applyFont="1" applyBorder="1" applyAlignment="1">
      <alignment horizontal="center"/>
    </xf>
    <xf numFmtId="0" fontId="61" fillId="0" borderId="3" xfId="0" applyFont="1" applyBorder="1" applyAlignment="1">
      <alignment horizontal="center" wrapText="1"/>
    </xf>
    <xf numFmtId="0" fontId="16"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61" fillId="0" borderId="3" xfId="0" applyFont="1" applyBorder="1" applyAlignment="1">
      <alignment horizontal="left" wrapText="1"/>
    </xf>
    <xf numFmtId="0" fontId="0" fillId="4" borderId="0" xfId="0" applyFill="1" applyBorder="1"/>
    <xf numFmtId="0" fontId="0" fillId="3" borderId="0" xfId="0" applyFill="1" applyBorder="1"/>
    <xf numFmtId="0" fontId="0" fillId="5" borderId="0" xfId="0" applyFill="1" applyBorder="1"/>
    <xf numFmtId="0" fontId="0" fillId="6"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3"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3" borderId="1" xfId="0" applyFont="1" applyFill="1" applyBorder="1" applyAlignment="1">
      <alignment vertical="center" wrapText="1"/>
    </xf>
    <xf numFmtId="1" fontId="0" fillId="3"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3" borderId="1" xfId="0" applyNumberFormat="1" applyFont="1" applyFill="1" applyBorder="1" applyAlignment="1">
      <alignment horizontal="center" vertical="center"/>
    </xf>
    <xf numFmtId="0" fontId="0" fillId="4" borderId="1" xfId="0" applyFill="1" applyBorder="1" applyAlignment="1">
      <alignment wrapText="1"/>
    </xf>
    <xf numFmtId="0" fontId="0" fillId="5" borderId="1" xfId="0" applyFill="1" applyBorder="1"/>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60"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3" borderId="0" xfId="0" applyFill="1" applyBorder="1" applyAlignment="1">
      <alignment wrapText="1"/>
    </xf>
    <xf numFmtId="0" fontId="63" fillId="0" borderId="0" xfId="0" applyFont="1"/>
    <xf numFmtId="0" fontId="55" fillId="3" borderId="1" xfId="0" applyFont="1" applyFill="1" applyBorder="1" applyAlignment="1">
      <alignment horizontal="left" vertical="center" wrapText="1"/>
    </xf>
    <xf numFmtId="0" fontId="55" fillId="3"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21"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21" fillId="0" borderId="1" xfId="0" applyFont="1" applyFill="1" applyBorder="1" applyAlignment="1">
      <alignment horizontal="center" vertical="center"/>
    </xf>
    <xf numFmtId="0" fontId="1" fillId="0" borderId="1" xfId="0" applyFont="1" applyFill="1" applyBorder="1" applyAlignment="1">
      <alignment horizontal="center"/>
    </xf>
    <xf numFmtId="0" fontId="11" fillId="0" borderId="1" xfId="0" applyFont="1" applyFill="1" applyBorder="1" applyAlignment="1">
      <alignment horizontal="center"/>
    </xf>
    <xf numFmtId="0" fontId="0" fillId="0" borderId="0" xfId="0" applyFill="1" applyAlignment="1">
      <alignment horizontal="center"/>
    </xf>
    <xf numFmtId="0" fontId="0" fillId="0" borderId="1" xfId="0" applyFill="1" applyBorder="1" applyAlignment="1">
      <alignment horizontal="center"/>
    </xf>
    <xf numFmtId="0" fontId="64" fillId="0" borderId="0" xfId="0" applyFont="1" applyAlignment="1">
      <alignment horizontal="center" vertical="center"/>
    </xf>
    <xf numFmtId="0" fontId="65" fillId="0" borderId="0" xfId="0" applyFont="1" applyAlignment="1"/>
    <xf numFmtId="0" fontId="55" fillId="3" borderId="0" xfId="0" applyFont="1" applyFill="1"/>
    <xf numFmtId="0" fontId="66" fillId="0" borderId="0" xfId="0" applyFont="1" applyAlignment="1">
      <alignment horizontal="center"/>
    </xf>
    <xf numFmtId="0" fontId="67" fillId="0" borderId="1" xfId="0" applyFont="1" applyBorder="1"/>
    <xf numFmtId="0" fontId="67" fillId="0" borderId="1" xfId="0" applyFont="1" applyBorder="1" applyAlignment="1"/>
    <xf numFmtId="0" fontId="68" fillId="0" borderId="3" xfId="0" applyFont="1" applyFill="1" applyBorder="1" applyAlignment="1">
      <alignment horizontal="center" wrapText="1"/>
    </xf>
    <xf numFmtId="0" fontId="69" fillId="0" borderId="5" xfId="0" applyFont="1" applyBorder="1" applyAlignment="1">
      <alignment horizontal="center"/>
    </xf>
    <xf numFmtId="0" fontId="69" fillId="0" borderId="7" xfId="0" applyFont="1" applyBorder="1" applyAlignment="1">
      <alignment horizontal="center"/>
    </xf>
    <xf numFmtId="0" fontId="69" fillId="0" borderId="1" xfId="0" applyFont="1" applyBorder="1" applyAlignment="1">
      <alignment horizontal="center"/>
    </xf>
    <xf numFmtId="0" fontId="68" fillId="0" borderId="1" xfId="0" applyFont="1" applyFill="1" applyBorder="1" applyAlignment="1">
      <alignment horizontal="center"/>
    </xf>
    <xf numFmtId="0" fontId="68" fillId="0" borderId="4" xfId="0" applyFont="1" applyFill="1" applyBorder="1" applyAlignment="1">
      <alignment horizontal="center" wrapText="1"/>
    </xf>
    <xf numFmtId="0" fontId="68" fillId="0" borderId="1" xfId="0" applyFont="1" applyFill="1" applyBorder="1" applyAlignment="1">
      <alignment horizontal="center" wrapText="1"/>
    </xf>
    <xf numFmtId="0" fontId="67" fillId="0" borderId="1" xfId="0" applyFont="1" applyFill="1" applyBorder="1" applyAlignment="1">
      <alignment horizontal="center" vertical="justify"/>
    </xf>
    <xf numFmtId="0" fontId="67" fillId="0" borderId="1" xfId="0" applyFont="1" applyFill="1" applyBorder="1" applyAlignment="1">
      <alignment horizontal="justify" vertical="justify"/>
    </xf>
    <xf numFmtId="2" fontId="67" fillId="0" borderId="1" xfId="0" applyNumberFormat="1" applyFont="1" applyFill="1" applyBorder="1" applyAlignment="1">
      <alignment horizontal="center" vertical="justify"/>
    </xf>
    <xf numFmtId="2" fontId="67" fillId="0" borderId="1" xfId="0" applyNumberFormat="1" applyFont="1" applyFill="1" applyBorder="1" applyAlignment="1">
      <alignment horizontal="right" vertical="justify"/>
    </xf>
    <xf numFmtId="0" fontId="67" fillId="3" borderId="1" xfId="0" applyFont="1" applyFill="1" applyBorder="1" applyAlignment="1">
      <alignment horizontal="justify" vertical="justify"/>
    </xf>
    <xf numFmtId="0" fontId="67" fillId="3" borderId="1" xfId="0" applyFont="1" applyFill="1" applyBorder="1" applyAlignment="1">
      <alignment horizontal="center" vertical="justify"/>
    </xf>
    <xf numFmtId="2" fontId="67" fillId="3" borderId="1" xfId="0" applyNumberFormat="1" applyFont="1" applyFill="1" applyBorder="1" applyAlignment="1">
      <alignment horizontal="center" vertical="justify"/>
    </xf>
    <xf numFmtId="2" fontId="67" fillId="3" borderId="1" xfId="0" applyNumberFormat="1" applyFont="1" applyFill="1" applyBorder="1" applyAlignment="1">
      <alignment horizontal="right" vertical="justify"/>
    </xf>
    <xf numFmtId="0" fontId="67" fillId="0" borderId="1" xfId="0" applyFont="1" applyFill="1" applyBorder="1" applyAlignment="1">
      <alignment horizontal="justify" vertical="justify" wrapText="1"/>
    </xf>
    <xf numFmtId="0" fontId="67" fillId="0" borderId="4" xfId="0" applyFont="1" applyFill="1" applyBorder="1" applyAlignment="1">
      <alignment horizontal="center" vertical="justify"/>
    </xf>
    <xf numFmtId="0" fontId="67" fillId="0" borderId="4" xfId="0" applyFont="1" applyFill="1" applyBorder="1" applyAlignment="1">
      <alignment horizontal="justify" vertical="justify" wrapText="1"/>
    </xf>
    <xf numFmtId="2" fontId="67" fillId="0" borderId="4" xfId="0" applyNumberFormat="1" applyFont="1" applyFill="1" applyBorder="1" applyAlignment="1">
      <alignment horizontal="center" vertical="justify"/>
    </xf>
    <xf numFmtId="0" fontId="67" fillId="3" borderId="1" xfId="0" applyFont="1" applyFill="1" applyBorder="1" applyAlignment="1">
      <alignment horizontal="justify" vertical="justify" wrapText="1"/>
    </xf>
    <xf numFmtId="0" fontId="67" fillId="3" borderId="4" xfId="0" applyFont="1" applyFill="1" applyBorder="1" applyAlignment="1">
      <alignment horizontal="center" vertical="justify"/>
    </xf>
    <xf numFmtId="2" fontId="67" fillId="3" borderId="4" xfId="0" applyNumberFormat="1" applyFont="1" applyFill="1" applyBorder="1" applyAlignment="1">
      <alignment horizontal="center" vertical="justify"/>
    </xf>
    <xf numFmtId="0" fontId="67" fillId="0" borderId="1" xfId="0" applyFont="1" applyFill="1" applyBorder="1" applyAlignment="1">
      <alignment horizontal="justify" vertical="top" wrapText="1"/>
    </xf>
    <xf numFmtId="0" fontId="67" fillId="0" borderId="1" xfId="0" applyFont="1" applyBorder="1" applyAlignment="1">
      <alignment vertical="center"/>
    </xf>
    <xf numFmtId="0" fontId="67" fillId="0" borderId="1" xfId="0" applyFont="1" applyBorder="1" applyAlignment="1">
      <alignment horizontal="center" vertical="center"/>
    </xf>
    <xf numFmtId="2" fontId="67" fillId="0" borderId="1" xfId="0" applyNumberFormat="1" applyFont="1" applyBorder="1" applyAlignment="1">
      <alignment horizontal="center" vertical="center"/>
    </xf>
    <xf numFmtId="2" fontId="67" fillId="0" borderId="7" xfId="0" applyNumberFormat="1" applyFont="1" applyBorder="1" applyAlignment="1">
      <alignment horizontal="center" vertical="center"/>
    </xf>
    <xf numFmtId="164" fontId="67" fillId="0" borderId="1" xfId="0" applyNumberFormat="1" applyFont="1" applyBorder="1" applyAlignment="1">
      <alignment horizontal="center" vertical="center"/>
    </xf>
    <xf numFmtId="0" fontId="67" fillId="0" borderId="5" xfId="0" applyFont="1" applyFill="1" applyBorder="1" applyAlignment="1">
      <alignment horizontal="center" vertical="justify"/>
    </xf>
    <xf numFmtId="2" fontId="67" fillId="0" borderId="1" xfId="0" applyNumberFormat="1" applyFont="1" applyFill="1" applyBorder="1" applyAlignment="1">
      <alignment horizontal="right" vertical="center"/>
    </xf>
    <xf numFmtId="164" fontId="67" fillId="3" borderId="1" xfId="0" applyNumberFormat="1" applyFont="1" applyFill="1" applyBorder="1" applyAlignment="1">
      <alignment horizontal="center" vertical="center"/>
    </xf>
    <xf numFmtId="2" fontId="67" fillId="3" borderId="1" xfId="0" applyNumberFormat="1" applyFont="1" applyFill="1" applyBorder="1" applyAlignment="1">
      <alignment horizontal="center" vertical="center"/>
    </xf>
    <xf numFmtId="0" fontId="67" fillId="3" borderId="1" xfId="0" applyFont="1" applyFill="1" applyBorder="1" applyAlignment="1">
      <alignment horizontal="center" vertical="center"/>
    </xf>
    <xf numFmtId="2" fontId="67" fillId="3" borderId="1" xfId="0" applyNumberFormat="1" applyFont="1" applyFill="1" applyBorder="1" applyAlignment="1">
      <alignment horizontal="right" vertical="center"/>
    </xf>
    <xf numFmtId="0" fontId="67" fillId="3" borderId="1" xfId="0" applyFont="1" applyFill="1" applyBorder="1" applyAlignment="1">
      <alignment horizontal="justify" vertical="top" wrapText="1"/>
    </xf>
    <xf numFmtId="0" fontId="20" fillId="0" borderId="5" xfId="0" applyFont="1" applyBorder="1" applyAlignment="1">
      <alignment horizontal="justify" vertical="top" wrapText="1"/>
    </xf>
    <xf numFmtId="0" fontId="20" fillId="0" borderId="1" xfId="0" applyFont="1" applyBorder="1" applyAlignment="1">
      <alignment horizontal="center" vertical="center"/>
    </xf>
    <xf numFmtId="0" fontId="20" fillId="3" borderId="5" xfId="0" applyFont="1" applyFill="1" applyBorder="1" applyAlignment="1">
      <alignment horizontal="justify" vertical="top" wrapText="1"/>
    </xf>
    <xf numFmtId="0" fontId="20" fillId="3" borderId="1" xfId="0" applyFont="1" applyFill="1" applyBorder="1" applyAlignment="1">
      <alignment horizontal="center" vertical="center"/>
    </xf>
    <xf numFmtId="0" fontId="64" fillId="0" borderId="1" xfId="0" applyFont="1" applyBorder="1" applyAlignment="1">
      <alignment horizontal="center"/>
    </xf>
    <xf numFmtId="2" fontId="69" fillId="0" borderId="1" xfId="0" applyNumberFormat="1" applyFont="1" applyFill="1" applyBorder="1" applyAlignment="1">
      <alignment horizontal="center" vertical="center"/>
    </xf>
    <xf numFmtId="2" fontId="0" fillId="0" borderId="0" xfId="0" applyNumberFormat="1"/>
    <xf numFmtId="0" fontId="70" fillId="0" borderId="0" xfId="0" applyFont="1" applyAlignment="1">
      <alignment horizontal="center"/>
    </xf>
    <xf numFmtId="0" fontId="0" fillId="0" borderId="0" xfId="0" applyFont="1" applyAlignment="1"/>
    <xf numFmtId="0" fontId="16" fillId="0" borderId="0" xfId="0" applyFont="1"/>
    <xf numFmtId="0" fontId="71" fillId="0" borderId="0" xfId="0" applyFont="1"/>
    <xf numFmtId="0" fontId="16" fillId="0" borderId="0" xfId="0" applyFont="1" applyAlignment="1">
      <alignment horizontal="left"/>
    </xf>
    <xf numFmtId="0" fontId="16" fillId="0" borderId="0" xfId="0" applyFont="1" applyAlignment="1">
      <alignment horizontal="left"/>
    </xf>
    <xf numFmtId="0" fontId="16" fillId="0" borderId="14" xfId="0" applyFont="1" applyBorder="1" applyAlignment="1">
      <alignment horizontal="left"/>
    </xf>
    <xf numFmtId="0" fontId="61" fillId="0" borderId="14" xfId="0" applyFont="1" applyBorder="1"/>
    <xf numFmtId="0" fontId="71" fillId="0" borderId="15" xfId="0" applyFont="1" applyBorder="1" applyAlignment="1">
      <alignment horizontal="center" vertical="center" wrapText="1"/>
    </xf>
    <xf numFmtId="0" fontId="71" fillId="0" borderId="15" xfId="0" applyFont="1" applyBorder="1" applyAlignment="1">
      <alignment horizontal="center" vertical="center"/>
    </xf>
    <xf numFmtId="0" fontId="71" fillId="0" borderId="16" xfId="0" applyFont="1" applyBorder="1" applyAlignment="1">
      <alignment horizontal="center" vertical="center"/>
    </xf>
    <xf numFmtId="0" fontId="61" fillId="0" borderId="17" xfId="0" applyFont="1" applyBorder="1"/>
    <xf numFmtId="0" fontId="61" fillId="0" borderId="18" xfId="0" applyFont="1" applyBorder="1"/>
    <xf numFmtId="0" fontId="32" fillId="0" borderId="15" xfId="0" applyFont="1" applyBorder="1" applyAlignment="1">
      <alignment horizontal="center" vertical="center" wrapText="1"/>
    </xf>
    <xf numFmtId="0" fontId="32" fillId="0" borderId="15" xfId="0" applyFont="1" applyBorder="1" applyAlignment="1">
      <alignment horizontal="center" wrapText="1"/>
    </xf>
    <xf numFmtId="0" fontId="61" fillId="0" borderId="19" xfId="0" applyFont="1" applyBorder="1"/>
    <xf numFmtId="0" fontId="32" fillId="0" borderId="20" xfId="0" applyFont="1" applyBorder="1" applyAlignment="1">
      <alignment horizontal="center" vertical="center"/>
    </xf>
    <xf numFmtId="0" fontId="32" fillId="0" borderId="20" xfId="0" applyFont="1" applyBorder="1" applyAlignment="1">
      <alignment horizontal="center" vertical="center" wrapText="1"/>
    </xf>
    <xf numFmtId="0" fontId="16" fillId="0" borderId="20" xfId="0" applyFont="1" applyBorder="1"/>
    <xf numFmtId="0" fontId="16" fillId="0" borderId="20" xfId="0" applyFont="1" applyBorder="1" applyAlignment="1">
      <alignment horizontal="center" vertical="center"/>
    </xf>
    <xf numFmtId="0" fontId="72" fillId="0" borderId="20" xfId="0" applyFont="1" applyBorder="1" applyAlignment="1">
      <alignment horizontal="left" vertical="top" wrapText="1"/>
    </xf>
    <xf numFmtId="0" fontId="61" fillId="0" borderId="20" xfId="0" applyFont="1" applyBorder="1" applyAlignment="1">
      <alignment vertical="top"/>
    </xf>
    <xf numFmtId="0" fontId="61" fillId="0" borderId="20" xfId="0" applyFont="1" applyBorder="1" applyAlignment="1">
      <alignment horizontal="left" vertical="top"/>
    </xf>
    <xf numFmtId="0" fontId="61" fillId="0" borderId="20" xfId="0" applyFont="1" applyBorder="1" applyAlignment="1">
      <alignment horizontal="center" vertical="center"/>
    </xf>
    <xf numFmtId="2" fontId="61" fillId="0" borderId="20" xfId="0" applyNumberFormat="1" applyFont="1" applyBorder="1" applyAlignment="1">
      <alignment horizontal="left"/>
    </xf>
    <xf numFmtId="0" fontId="61" fillId="0" borderId="20" xfId="0" applyFont="1" applyBorder="1" applyAlignment="1">
      <alignment horizontal="left" vertical="center"/>
    </xf>
    <xf numFmtId="167" fontId="61" fillId="0" borderId="20" xfId="0" applyNumberFormat="1" applyFont="1" applyBorder="1" applyAlignment="1">
      <alignment horizontal="left" vertical="center"/>
    </xf>
    <xf numFmtId="0" fontId="16" fillId="0" borderId="20" xfId="0" applyFont="1" applyBorder="1" applyAlignment="1">
      <alignment horizontal="center"/>
    </xf>
    <xf numFmtId="2" fontId="61" fillId="0" borderId="20" xfId="0" applyNumberFormat="1" applyFont="1" applyBorder="1" applyAlignment="1">
      <alignment horizontal="left" vertical="center"/>
    </xf>
    <xf numFmtId="0" fontId="61" fillId="0" borderId="20" xfId="0" applyFont="1" applyBorder="1" applyAlignment="1">
      <alignment vertical="top" wrapText="1"/>
    </xf>
    <xf numFmtId="2" fontId="61" fillId="0" borderId="20" xfId="0" applyNumberFormat="1" applyFont="1" applyBorder="1" applyAlignment="1">
      <alignment horizontal="left" vertical="top" wrapText="1"/>
    </xf>
    <xf numFmtId="2" fontId="61" fillId="0" borderId="20" xfId="0" applyNumberFormat="1" applyFont="1" applyBorder="1" applyAlignment="1">
      <alignment horizontal="left" vertical="top"/>
    </xf>
    <xf numFmtId="164" fontId="61" fillId="0" borderId="20" xfId="0" applyNumberFormat="1" applyFont="1" applyBorder="1" applyAlignment="1">
      <alignment horizontal="left"/>
    </xf>
    <xf numFmtId="168" fontId="61" fillId="0" borderId="20" xfId="0" applyNumberFormat="1" applyFont="1" applyBorder="1" applyAlignment="1">
      <alignment horizontal="left" wrapText="1"/>
    </xf>
    <xf numFmtId="0" fontId="72" fillId="0" borderId="20" xfId="0" applyFont="1" applyBorder="1" applyAlignment="1">
      <alignment horizontal="left" vertical="center" wrapText="1"/>
    </xf>
    <xf numFmtId="2" fontId="61" fillId="0" borderId="20" xfId="0" applyNumberFormat="1" applyFont="1" applyBorder="1" applyAlignment="1">
      <alignment horizontal="left" vertical="center" wrapText="1"/>
    </xf>
    <xf numFmtId="167" fontId="61" fillId="0" borderId="20" xfId="0" applyNumberFormat="1" applyFont="1" applyBorder="1" applyAlignment="1">
      <alignment horizontal="left" vertical="top"/>
    </xf>
    <xf numFmtId="167" fontId="61" fillId="0" borderId="20" xfId="0" applyNumberFormat="1" applyFont="1" applyBorder="1" applyAlignment="1">
      <alignment horizontal="left"/>
    </xf>
    <xf numFmtId="2" fontId="61" fillId="0" borderId="20" xfId="0" applyNumberFormat="1" applyFont="1" applyBorder="1" applyAlignment="1">
      <alignment horizontal="left" wrapText="1"/>
    </xf>
    <xf numFmtId="166" fontId="16" fillId="0" borderId="20" xfId="0" applyNumberFormat="1" applyFont="1" applyBorder="1"/>
    <xf numFmtId="0" fontId="72" fillId="0" borderId="20" xfId="0" applyFont="1" applyBorder="1" applyAlignment="1">
      <alignment horizontal="center" vertical="center" wrapText="1"/>
    </xf>
    <xf numFmtId="167" fontId="61" fillId="0" borderId="20" xfId="0" applyNumberFormat="1" applyFont="1" applyBorder="1" applyAlignment="1">
      <alignment horizontal="left" vertical="top" wrapText="1"/>
    </xf>
    <xf numFmtId="164" fontId="61" fillId="0" borderId="20" xfId="0" applyNumberFormat="1" applyFont="1" applyBorder="1" applyAlignment="1">
      <alignment horizontal="left" vertical="top" wrapText="1"/>
    </xf>
    <xf numFmtId="0" fontId="72" fillId="0" borderId="20" xfId="0" applyFont="1" applyBorder="1" applyAlignment="1">
      <alignment wrapText="1"/>
    </xf>
    <xf numFmtId="0" fontId="61" fillId="0" borderId="19" xfId="0" applyFont="1" applyBorder="1" applyAlignment="1">
      <alignment horizontal="center" vertical="center"/>
    </xf>
    <xf numFmtId="0" fontId="61" fillId="0" borderId="20" xfId="0" applyFont="1" applyBorder="1" applyAlignment="1">
      <alignment wrapText="1"/>
    </xf>
    <xf numFmtId="0" fontId="61" fillId="0" borderId="20" xfId="0" applyFont="1" applyBorder="1" applyAlignment="1">
      <alignment horizontal="left"/>
    </xf>
    <xf numFmtId="0" fontId="72" fillId="0" borderId="18" xfId="0" applyFont="1" applyBorder="1" applyAlignment="1">
      <alignment wrapText="1"/>
    </xf>
    <xf numFmtId="2" fontId="16" fillId="0" borderId="20" xfId="0" applyNumberFormat="1" applyFont="1" applyBorder="1"/>
    <xf numFmtId="2" fontId="0" fillId="0" borderId="1" xfId="0" applyNumberFormat="1" applyFont="1" applyFill="1" applyBorder="1" applyAlignment="1">
      <alignment horizontal="left" vertical="center"/>
    </xf>
    <xf numFmtId="0" fontId="16" fillId="0" borderId="16" xfId="0" applyFont="1" applyBorder="1"/>
    <xf numFmtId="2" fontId="16" fillId="0" borderId="18" xfId="0" applyNumberFormat="1" applyFont="1" applyBorder="1"/>
    <xf numFmtId="0" fontId="23" fillId="0" borderId="1" xfId="0" applyFont="1" applyFill="1" applyBorder="1" applyAlignment="1">
      <alignment wrapText="1"/>
    </xf>
    <xf numFmtId="0" fontId="16" fillId="7" borderId="20" xfId="0" applyFont="1" applyFill="1" applyBorder="1" applyAlignment="1">
      <alignment horizontal="center" vertical="center"/>
    </xf>
    <xf numFmtId="0" fontId="72" fillId="7" borderId="20" xfId="0" applyFont="1" applyFill="1" applyBorder="1" applyAlignment="1">
      <alignment horizontal="left" vertical="top" wrapText="1"/>
    </xf>
    <xf numFmtId="0" fontId="61" fillId="8" borderId="20" xfId="0" applyFont="1" applyFill="1" applyBorder="1" applyAlignment="1">
      <alignment horizontal="left" vertical="top"/>
    </xf>
    <xf numFmtId="2" fontId="61" fillId="8" borderId="19" xfId="0" applyNumberFormat="1" applyFont="1" applyFill="1" applyBorder="1" applyAlignment="1">
      <alignment horizontal="left"/>
    </xf>
    <xf numFmtId="0" fontId="16" fillId="0" borderId="20" xfId="0" applyFont="1" applyBorder="1" applyAlignment="1">
      <alignment horizontal="left"/>
    </xf>
    <xf numFmtId="2" fontId="61" fillId="8" borderId="20" xfId="0" applyNumberFormat="1" applyFont="1" applyFill="1" applyBorder="1" applyAlignment="1">
      <alignment horizontal="left"/>
    </xf>
    <xf numFmtId="2" fontId="61" fillId="8" borderId="20" xfId="0" applyNumberFormat="1" applyFont="1" applyFill="1" applyBorder="1" applyAlignment="1">
      <alignment horizontal="left" wrapText="1"/>
    </xf>
    <xf numFmtId="2" fontId="61" fillId="8" borderId="20" xfId="0" applyNumberFormat="1" applyFont="1" applyFill="1" applyBorder="1" applyAlignment="1">
      <alignment horizontal="left" vertical="top"/>
    </xf>
    <xf numFmtId="2" fontId="61" fillId="8" borderId="20" xfId="0" applyNumberFormat="1" applyFont="1" applyFill="1" applyBorder="1" applyAlignment="1">
      <alignment horizontal="left" vertical="center"/>
    </xf>
    <xf numFmtId="0" fontId="61" fillId="8" borderId="20" xfId="0" applyFont="1" applyFill="1" applyBorder="1" applyAlignment="1">
      <alignment horizontal="left"/>
    </xf>
    <xf numFmtId="0" fontId="16" fillId="0" borderId="20" xfId="0" applyFont="1" applyBorder="1" applyAlignment="1">
      <alignment horizontal="left" vertical="center"/>
    </xf>
    <xf numFmtId="0" fontId="16" fillId="7" borderId="15" xfId="0" applyFont="1" applyFill="1" applyBorder="1" applyAlignment="1">
      <alignment horizontal="center" vertical="center"/>
    </xf>
    <xf numFmtId="0" fontId="72" fillId="7" borderId="15" xfId="0" applyFont="1" applyFill="1" applyBorder="1" applyAlignment="1">
      <alignment horizontal="left" vertical="top" wrapText="1"/>
    </xf>
    <xf numFmtId="0" fontId="61" fillId="0" borderId="15" xfId="0" applyFont="1" applyBorder="1" applyAlignment="1">
      <alignment vertical="top"/>
    </xf>
    <xf numFmtId="2" fontId="61" fillId="0" borderId="15" xfId="0" applyNumberFormat="1" applyFont="1" applyBorder="1" applyAlignment="1">
      <alignment horizontal="left" vertical="center"/>
    </xf>
    <xf numFmtId="0" fontId="16" fillId="0" borderId="15" xfId="0" applyFont="1" applyBorder="1"/>
    <xf numFmtId="0" fontId="61" fillId="8" borderId="15" xfId="0" applyFont="1" applyFill="1" applyBorder="1" applyAlignment="1">
      <alignment horizontal="left"/>
    </xf>
    <xf numFmtId="2" fontId="61" fillId="8" borderId="15" xfId="0" applyNumberFormat="1" applyFont="1" applyFill="1" applyBorder="1" applyAlignment="1">
      <alignment horizontal="left" vertical="center"/>
    </xf>
    <xf numFmtId="0" fontId="16" fillId="0" borderId="15" xfId="0" applyFont="1" applyBorder="1" applyAlignment="1">
      <alignment horizontal="left" vertical="center"/>
    </xf>
    <xf numFmtId="0" fontId="16" fillId="7" borderId="1" xfId="0" applyFont="1" applyFill="1" applyBorder="1" applyAlignment="1">
      <alignment horizontal="center" vertical="center"/>
    </xf>
    <xf numFmtId="0" fontId="72" fillId="7" borderId="1" xfId="0" applyFont="1" applyFill="1" applyBorder="1" applyAlignment="1">
      <alignment horizontal="left" vertical="top" wrapText="1"/>
    </xf>
    <xf numFmtId="0" fontId="61" fillId="0" borderId="1" xfId="0" applyFont="1" applyBorder="1" applyAlignment="1">
      <alignment vertical="top"/>
    </xf>
    <xf numFmtId="2" fontId="61" fillId="0" borderId="1" xfId="0" applyNumberFormat="1" applyFont="1" applyBorder="1" applyAlignment="1">
      <alignment horizontal="left" vertical="center"/>
    </xf>
    <xf numFmtId="0" fontId="16" fillId="0" borderId="1" xfId="0" applyFont="1" applyBorder="1"/>
    <xf numFmtId="0" fontId="61" fillId="8" borderId="1" xfId="0" applyFont="1" applyFill="1" applyBorder="1" applyAlignment="1">
      <alignment horizontal="left"/>
    </xf>
    <xf numFmtId="2" fontId="61" fillId="8" borderId="1" xfId="0" applyNumberFormat="1" applyFont="1" applyFill="1" applyBorder="1" applyAlignment="1">
      <alignment horizontal="left" vertical="center"/>
    </xf>
    <xf numFmtId="0" fontId="16" fillId="0" borderId="1" xfId="0" applyFont="1" applyBorder="1" applyAlignment="1">
      <alignment horizontal="left" vertical="center"/>
    </xf>
    <xf numFmtId="0" fontId="16" fillId="0" borderId="0" xfId="0" applyFont="1" applyAlignment="1">
      <alignment horizontal="center"/>
    </xf>
    <xf numFmtId="0" fontId="0" fillId="0" borderId="0" xfId="0" applyFont="1" applyAlignment="1"/>
    <xf numFmtId="0" fontId="13" fillId="0" borderId="0" xfId="0" applyFont="1" applyAlignment="1">
      <alignment horizontal="left"/>
    </xf>
    <xf numFmtId="0" fontId="73" fillId="0" borderId="2" xfId="0" applyFont="1" applyBorder="1" applyAlignment="1">
      <alignment horizontal="center" vertical="center" wrapText="1"/>
    </xf>
    <xf numFmtId="0" fontId="55" fillId="3" borderId="3" xfId="0" applyFont="1" applyFill="1" applyBorder="1" applyAlignment="1">
      <alignment horizontal="center" vertical="center"/>
    </xf>
    <xf numFmtId="0" fontId="55" fillId="3" borderId="8" xfId="0" applyFont="1" applyFill="1" applyBorder="1" applyAlignment="1">
      <alignment horizontal="center" vertical="center"/>
    </xf>
    <xf numFmtId="0" fontId="12" fillId="3" borderId="5"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7" xfId="0" applyFont="1" applyFill="1" applyBorder="1" applyAlignment="1">
      <alignment horizontal="center" vertical="center"/>
    </xf>
    <xf numFmtId="0" fontId="12" fillId="3" borderId="3" xfId="0" applyFont="1" applyFill="1" applyBorder="1" applyAlignment="1">
      <alignment horizontal="center" vertical="center" wrapText="1"/>
    </xf>
    <xf numFmtId="0" fontId="55" fillId="3" borderId="4" xfId="0" applyFont="1" applyFill="1" applyBorder="1" applyAlignment="1">
      <alignment horizontal="center" vertical="center"/>
    </xf>
    <xf numFmtId="0" fontId="55" fillId="3" borderId="9" xfId="0" applyFont="1" applyFill="1" applyBorder="1" applyAlignment="1">
      <alignment horizontal="center" vertical="center"/>
    </xf>
    <xf numFmtId="0" fontId="74" fillId="3" borderId="1" xfId="0" applyFont="1" applyFill="1" applyBorder="1" applyAlignment="1">
      <alignment vertical="center"/>
    </xf>
    <xf numFmtId="0" fontId="23" fillId="3" borderId="1" xfId="0" applyFont="1" applyFill="1" applyBorder="1" applyAlignment="1">
      <alignment horizontal="center" vertical="center"/>
    </xf>
    <xf numFmtId="0" fontId="12" fillId="3" borderId="4" xfId="0" applyFont="1" applyFill="1" applyBorder="1" applyAlignment="1">
      <alignment horizontal="center" vertical="center" wrapText="1"/>
    </xf>
    <xf numFmtId="2" fontId="30" fillId="0" borderId="1" xfId="0" applyNumberFormat="1" applyFont="1" applyBorder="1" applyAlignment="1">
      <alignment horizontal="right" vertical="center" wrapText="1"/>
    </xf>
    <xf numFmtId="0" fontId="54" fillId="0" borderId="1" xfId="0" applyFont="1" applyFill="1" applyBorder="1" applyAlignment="1">
      <alignment vertical="center"/>
    </xf>
    <xf numFmtId="0" fontId="54" fillId="3" borderId="1" xfId="0" applyFont="1" applyFill="1" applyBorder="1" applyAlignment="1">
      <alignment vertical="center" wrapText="1"/>
    </xf>
    <xf numFmtId="49" fontId="75" fillId="3" borderId="5" xfId="0" applyNumberFormat="1" applyFont="1" applyFill="1" applyBorder="1" applyAlignment="1">
      <alignment horizontal="center" vertical="center" wrapText="1"/>
    </xf>
    <xf numFmtId="2" fontId="30" fillId="0" borderId="1" xfId="0" applyNumberFormat="1" applyFont="1" applyBorder="1" applyAlignment="1">
      <alignment horizontal="right" vertical="center"/>
    </xf>
    <xf numFmtId="2" fontId="30" fillId="0" borderId="1" xfId="0" applyNumberFormat="1" applyFont="1" applyBorder="1" applyAlignment="1">
      <alignment horizontal="right" vertical="top"/>
    </xf>
    <xf numFmtId="0" fontId="14" fillId="3" borderId="1" xfId="0" applyFont="1" applyFill="1" applyBorder="1" applyAlignment="1">
      <alignment horizontal="left" wrapText="1"/>
    </xf>
    <xf numFmtId="0" fontId="30" fillId="0" borderId="1" xfId="0" applyFont="1" applyBorder="1" applyAlignment="1">
      <alignment horizontal="center" vertical="center"/>
    </xf>
    <xf numFmtId="0" fontId="55" fillId="0" borderId="1" xfId="0" applyFont="1" applyFill="1" applyBorder="1" applyAlignment="1">
      <alignment vertical="center"/>
    </xf>
    <xf numFmtId="0" fontId="55" fillId="0" borderId="1" xfId="0" applyFont="1" applyFill="1" applyBorder="1" applyAlignment="1">
      <alignment horizontal="center" vertical="center"/>
    </xf>
    <xf numFmtId="0" fontId="15" fillId="0" borderId="1" xfId="0" applyFont="1" applyFill="1" applyBorder="1" applyAlignment="1">
      <alignment horizontal="left" wrapText="1"/>
    </xf>
    <xf numFmtId="0" fontId="15" fillId="0" borderId="1" xfId="0" applyFont="1" applyFill="1" applyBorder="1" applyAlignment="1">
      <alignment horizontal="left" vertical="top" wrapText="1"/>
    </xf>
    <xf numFmtId="0" fontId="76" fillId="0" borderId="5" xfId="0" applyFont="1" applyBorder="1" applyAlignment="1">
      <alignment horizontal="left" vertical="center" wrapText="1"/>
    </xf>
    <xf numFmtId="0" fontId="16" fillId="0" borderId="1" xfId="0" applyFont="1" applyBorder="1" applyAlignment="1">
      <alignment horizontal="left" vertical="center" wrapText="1"/>
    </xf>
    <xf numFmtId="0" fontId="23" fillId="0" borderId="1" xfId="0" applyFont="1" applyBorder="1" applyAlignment="1">
      <alignment horizontal="center"/>
    </xf>
    <xf numFmtId="0" fontId="15" fillId="0" borderId="1" xfId="0" applyFont="1" applyBorder="1" applyAlignment="1">
      <alignment horizontal="left" wrapText="1"/>
    </xf>
    <xf numFmtId="1" fontId="0" fillId="0" borderId="1" xfId="0" applyNumberFormat="1" applyBorder="1" applyAlignment="1">
      <alignment horizontal="center" vertical="center" wrapText="1"/>
    </xf>
    <xf numFmtId="2" fontId="13" fillId="0" borderId="1" xfId="0" applyNumberFormat="1" applyFont="1" applyBorder="1" applyAlignment="1">
      <alignment horizontal="center" vertical="center" wrapText="1"/>
    </xf>
    <xf numFmtId="49" fontId="75" fillId="3" borderId="5" xfId="0" applyNumberFormat="1" applyFont="1" applyFill="1" applyBorder="1" applyAlignment="1">
      <alignment horizontal="center" vertical="top" wrapText="1"/>
    </xf>
    <xf numFmtId="0" fontId="30" fillId="0" borderId="1" xfId="0" applyFont="1" applyBorder="1" applyAlignment="1">
      <alignment horizontal="center" vertical="center" wrapText="1"/>
    </xf>
    <xf numFmtId="0" fontId="55" fillId="3" borderId="1" xfId="0" applyFont="1" applyFill="1" applyBorder="1" applyAlignment="1">
      <alignment vertical="top"/>
    </xf>
    <xf numFmtId="0" fontId="55" fillId="3" borderId="1" xfId="0" applyFont="1" applyFill="1" applyBorder="1"/>
    <xf numFmtId="0" fontId="13" fillId="0" borderId="1" xfId="0" applyFont="1" applyBorder="1" applyAlignment="1">
      <alignment horizontal="center"/>
    </xf>
    <xf numFmtId="164" fontId="0" fillId="0" borderId="1" xfId="0" applyNumberFormat="1" applyBorder="1" applyAlignment="1">
      <alignment horizontal="center" vertical="center" wrapText="1"/>
    </xf>
    <xf numFmtId="164" fontId="55" fillId="3" borderId="1" xfId="0" applyNumberFormat="1" applyFont="1" applyFill="1" applyBorder="1" applyAlignment="1">
      <alignment horizontal="center" vertical="center"/>
    </xf>
    <xf numFmtId="0" fontId="16" fillId="0" borderId="5" xfId="0" applyFont="1" applyBorder="1" applyAlignment="1">
      <alignment horizontal="left" vertical="center" wrapText="1"/>
    </xf>
    <xf numFmtId="0" fontId="55" fillId="3" borderId="1" xfId="0" applyFont="1" applyFill="1" applyBorder="1" applyAlignment="1">
      <alignment horizontal="left" wrapText="1"/>
    </xf>
    <xf numFmtId="0" fontId="30" fillId="0" borderId="1" xfId="0" applyFont="1" applyBorder="1" applyAlignment="1">
      <alignment horizontal="center"/>
    </xf>
    <xf numFmtId="1" fontId="0" fillId="0" borderId="1" xfId="0" applyNumberFormat="1" applyBorder="1" applyAlignment="1">
      <alignment horizontal="center" wrapText="1"/>
    </xf>
    <xf numFmtId="2" fontId="30" fillId="0" borderId="1" xfId="0" applyNumberFormat="1" applyFont="1" applyBorder="1" applyAlignment="1">
      <alignment horizontal="right"/>
    </xf>
    <xf numFmtId="0" fontId="0" fillId="0" borderId="1" xfId="0" applyFont="1" applyBorder="1" applyAlignment="1">
      <alignment horizontal="left" wrapText="1"/>
    </xf>
    <xf numFmtId="0" fontId="11" fillId="3" borderId="5" xfId="0" applyFont="1" applyFill="1" applyBorder="1" applyAlignment="1">
      <alignment horizontal="center" wrapText="1"/>
    </xf>
    <xf numFmtId="0" fontId="11" fillId="3" borderId="5" xfId="0" applyFont="1" applyFill="1" applyBorder="1" applyAlignment="1">
      <alignment wrapText="1"/>
    </xf>
    <xf numFmtId="0" fontId="15" fillId="0" borderId="5" xfId="0" applyFont="1" applyFill="1" applyBorder="1" applyAlignment="1">
      <alignment horizontal="center" wrapText="1"/>
    </xf>
    <xf numFmtId="0" fontId="11" fillId="3" borderId="1" xfId="0" applyFont="1" applyFill="1" applyBorder="1" applyAlignment="1">
      <alignment wrapText="1"/>
    </xf>
    <xf numFmtId="0" fontId="15" fillId="0" borderId="1" xfId="0" applyFont="1" applyFill="1" applyBorder="1" applyAlignment="1">
      <alignment horizontal="center" wrapText="1"/>
    </xf>
    <xf numFmtId="0" fontId="9" fillId="3" borderId="1" xfId="4" applyFont="1" applyFill="1" applyBorder="1" applyAlignment="1">
      <alignment horizontal="justify" vertical="center" wrapText="1"/>
    </xf>
    <xf numFmtId="0" fontId="9" fillId="0" borderId="1" xfId="4" applyFont="1" applyBorder="1" applyAlignment="1">
      <alignment horizontal="center" vertical="center"/>
    </xf>
    <xf numFmtId="43" fontId="9" fillId="0" borderId="1" xfId="5" applyNumberFormat="1" applyFont="1" applyBorder="1" applyAlignment="1">
      <alignment horizontal="center" vertical="center" wrapText="1"/>
    </xf>
    <xf numFmtId="169" fontId="9" fillId="0" borderId="1" xfId="5" applyNumberFormat="1" applyFont="1" applyBorder="1" applyAlignment="1">
      <alignment horizontal="center" vertical="center" wrapText="1"/>
    </xf>
    <xf numFmtId="0" fontId="64" fillId="3" borderId="12" xfId="0" applyFont="1" applyFill="1" applyBorder="1" applyAlignment="1">
      <alignment horizontal="left" vertical="center"/>
    </xf>
    <xf numFmtId="0" fontId="64" fillId="3" borderId="21" xfId="0" applyFont="1" applyFill="1" applyBorder="1" applyAlignment="1">
      <alignment horizontal="left" vertical="center"/>
    </xf>
    <xf numFmtId="0" fontId="64" fillId="3" borderId="2" xfId="0" applyFont="1" applyFill="1" applyBorder="1" applyAlignment="1">
      <alignment horizontal="left" vertical="center"/>
    </xf>
    <xf numFmtId="0" fontId="64" fillId="3" borderId="11" xfId="0" applyFont="1" applyFill="1" applyBorder="1" applyAlignment="1">
      <alignment horizontal="left" vertical="center"/>
    </xf>
    <xf numFmtId="0" fontId="13" fillId="3" borderId="1" xfId="0" applyFont="1" applyFill="1" applyBorder="1" applyAlignment="1">
      <alignment horizontal="left" vertical="center" wrapText="1"/>
    </xf>
    <xf numFmtId="0" fontId="54" fillId="3" borderId="1" xfId="0" applyFont="1" applyFill="1" applyBorder="1" applyAlignment="1">
      <alignment horizontal="center"/>
    </xf>
    <xf numFmtId="0" fontId="12" fillId="0" borderId="1" xfId="0" applyFont="1" applyBorder="1"/>
    <xf numFmtId="0" fontId="55" fillId="3" borderId="1" xfId="0" applyFont="1" applyFill="1" applyBorder="1" applyAlignment="1">
      <alignment horizontal="center"/>
    </xf>
    <xf numFmtId="0" fontId="19" fillId="0" borderId="1" xfId="0" applyFont="1" applyBorder="1" applyAlignment="1">
      <alignment horizontal="left" vertical="center" wrapText="1"/>
    </xf>
    <xf numFmtId="0" fontId="75" fillId="3" borderId="1" xfId="6" applyFont="1" applyFill="1" applyBorder="1" applyAlignment="1">
      <alignment vertical="center" wrapText="1"/>
    </xf>
    <xf numFmtId="0" fontId="12" fillId="3" borderId="6" xfId="0" applyFont="1" applyFill="1" applyBorder="1" applyAlignment="1">
      <alignment horizontal="center"/>
    </xf>
    <xf numFmtId="0" fontId="0" fillId="0" borderId="1" xfId="0" applyFont="1" applyBorder="1" applyAlignment="1">
      <alignment wrapText="1"/>
    </xf>
    <xf numFmtId="0" fontId="14" fillId="0" borderId="1" xfId="0" applyFont="1" applyFill="1" applyBorder="1" applyAlignment="1">
      <alignment horizontal="left" vertical="center" wrapText="1"/>
    </xf>
    <xf numFmtId="0" fontId="13" fillId="0" borderId="1" xfId="0" applyFont="1" applyBorder="1" applyAlignment="1">
      <alignment horizontal="center" vertical="center"/>
    </xf>
    <xf numFmtId="1" fontId="13" fillId="0" borderId="1" xfId="0" applyNumberFormat="1" applyFont="1" applyBorder="1" applyAlignment="1">
      <alignment horizontal="center" wrapText="1"/>
    </xf>
    <xf numFmtId="0" fontId="14" fillId="0" borderId="1" xfId="0" applyFont="1" applyFill="1" applyBorder="1" applyAlignment="1">
      <alignment horizontal="left" wrapText="1"/>
    </xf>
    <xf numFmtId="1" fontId="30" fillId="0" borderId="1" xfId="0" applyNumberFormat="1" applyFont="1" applyBorder="1" applyAlignment="1">
      <alignment horizontal="right" vertical="center" wrapText="1"/>
    </xf>
    <xf numFmtId="1" fontId="30" fillId="0" borderId="1" xfId="0" applyNumberFormat="1" applyFont="1" applyBorder="1" applyAlignment="1">
      <alignment horizontal="center" vertical="center"/>
    </xf>
    <xf numFmtId="0" fontId="14" fillId="0" borderId="1" xfId="0" applyFont="1" applyFill="1" applyBorder="1" applyAlignment="1">
      <alignment vertical="center" wrapText="1"/>
    </xf>
    <xf numFmtId="0" fontId="77" fillId="0" borderId="1" xfId="0" applyFont="1" applyBorder="1" applyAlignment="1">
      <alignment horizontal="left" vertical="center" wrapText="1"/>
    </xf>
    <xf numFmtId="0" fontId="78" fillId="0" borderId="1" xfId="0" applyFont="1" applyBorder="1" applyAlignment="1">
      <alignment horizontal="left" wrapText="1"/>
    </xf>
    <xf numFmtId="0" fontId="30" fillId="0" borderId="1" xfId="0" applyFont="1" applyBorder="1"/>
    <xf numFmtId="0" fontId="14" fillId="3" borderId="1"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3" fillId="4" borderId="1" xfId="0" applyFont="1" applyFill="1" applyBorder="1" applyAlignment="1">
      <alignment horizontal="left" vertical="center" wrapText="1"/>
    </xf>
    <xf numFmtId="0" fontId="13" fillId="4" borderId="1" xfId="0" applyFont="1" applyFill="1" applyBorder="1" applyAlignment="1">
      <alignment horizontal="center"/>
    </xf>
    <xf numFmtId="0" fontId="54" fillId="0" borderId="5" xfId="0" applyFont="1" applyFill="1" applyBorder="1" applyAlignment="1">
      <alignment horizontal="center" vertical="center"/>
    </xf>
    <xf numFmtId="0" fontId="79" fillId="3" borderId="5" xfId="0" applyFont="1" applyFill="1" applyBorder="1" applyAlignment="1">
      <alignment horizontal="left" vertical="center"/>
    </xf>
    <xf numFmtId="0" fontId="79" fillId="3" borderId="6" xfId="0" applyFont="1" applyFill="1" applyBorder="1" applyAlignment="1">
      <alignment horizontal="left" vertical="center"/>
    </xf>
    <xf numFmtId="0" fontId="79" fillId="3" borderId="7" xfId="0" applyFont="1" applyFill="1" applyBorder="1" applyAlignment="1">
      <alignment horizontal="left" vertical="center"/>
    </xf>
    <xf numFmtId="1" fontId="0" fillId="0" borderId="1" xfId="0" applyNumberFormat="1" applyBorder="1" applyAlignment="1"/>
    <xf numFmtId="0" fontId="0" fillId="0" borderId="5" xfId="0" applyBorder="1" applyAlignment="1">
      <alignment horizontal="center"/>
    </xf>
    <xf numFmtId="0" fontId="39" fillId="0" borderId="1" xfId="0" applyFont="1" applyBorder="1" applyAlignment="1">
      <alignment horizontal="left" vertical="center" wrapText="1"/>
    </xf>
    <xf numFmtId="0" fontId="39" fillId="0" borderId="1" xfId="0" applyFont="1" applyFill="1" applyBorder="1" applyAlignment="1">
      <alignment horizontal="left" vertical="center"/>
    </xf>
    <xf numFmtId="1" fontId="39" fillId="0" borderId="1" xfId="0" applyNumberFormat="1" applyFont="1" applyBorder="1" applyAlignment="1">
      <alignment horizontal="center" vertical="center"/>
    </xf>
    <xf numFmtId="0" fontId="39" fillId="0" borderId="5" xfId="0" applyFont="1" applyBorder="1" applyAlignment="1">
      <alignment horizontal="left" vertical="center" wrapText="1"/>
    </xf>
    <xf numFmtId="0" fontId="80" fillId="0" borderId="1" xfId="0" applyFont="1" applyBorder="1" applyAlignment="1">
      <alignment horizontal="center" vertical="center"/>
    </xf>
    <xf numFmtId="0" fontId="81" fillId="0" borderId="1" xfId="0" applyFont="1" applyBorder="1" applyAlignment="1">
      <alignment horizontal="center" vertical="center"/>
    </xf>
    <xf numFmtId="0" fontId="64" fillId="3" borderId="0" xfId="0" applyFont="1" applyFill="1" applyBorder="1" applyAlignment="1">
      <alignment horizontal="left" vertical="center"/>
    </xf>
    <xf numFmtId="0" fontId="64" fillId="3" borderId="22" xfId="0" applyFont="1" applyFill="1" applyBorder="1" applyAlignment="1">
      <alignment horizontal="left" vertical="center"/>
    </xf>
    <xf numFmtId="0" fontId="0" fillId="0" borderId="1" xfId="0" applyBorder="1" applyAlignment="1">
      <alignment vertical="center"/>
    </xf>
    <xf numFmtId="0" fontId="0" fillId="0" borderId="23" xfId="0" applyBorder="1" applyAlignment="1">
      <alignment horizontal="center"/>
    </xf>
    <xf numFmtId="0" fontId="0" fillId="0" borderId="20" xfId="0" applyBorder="1"/>
    <xf numFmtId="0" fontId="0" fillId="0" borderId="20" xfId="0" applyBorder="1" applyAlignment="1">
      <alignment horizontal="center"/>
    </xf>
    <xf numFmtId="1" fontId="55" fillId="3" borderId="1" xfId="0" applyNumberFormat="1" applyFont="1" applyFill="1" applyBorder="1" applyAlignment="1">
      <alignment vertical="center"/>
    </xf>
    <xf numFmtId="0" fontId="39" fillId="0" borderId="1" xfId="0" applyNumberFormat="1" applyFont="1" applyBorder="1" applyAlignment="1">
      <alignment horizontal="center" vertical="center"/>
    </xf>
    <xf numFmtId="0" fontId="82" fillId="3" borderId="12" xfId="0" applyFont="1" applyFill="1" applyBorder="1" applyAlignment="1">
      <alignment horizontal="center" vertical="center" wrapText="1"/>
    </xf>
    <xf numFmtId="0" fontId="82" fillId="3" borderId="21" xfId="0" applyFont="1" applyFill="1" applyBorder="1" applyAlignment="1">
      <alignment horizontal="center" vertical="center" wrapText="1"/>
    </xf>
    <xf numFmtId="0" fontId="82" fillId="3" borderId="2" xfId="0" applyFont="1" applyFill="1" applyBorder="1" applyAlignment="1">
      <alignment horizontal="center" vertical="center" wrapText="1"/>
    </xf>
    <xf numFmtId="0" fontId="82" fillId="3" borderId="11" xfId="0" applyFont="1" applyFill="1" applyBorder="1" applyAlignment="1">
      <alignment horizontal="center" vertical="center" wrapText="1"/>
    </xf>
    <xf numFmtId="0" fontId="30" fillId="0" borderId="1" xfId="0" applyFont="1" applyBorder="1" applyAlignment="1">
      <alignment horizontal="left" wrapText="1"/>
    </xf>
    <xf numFmtId="49" fontId="30" fillId="0" borderId="1" xfId="0" applyNumberFormat="1" applyFont="1" applyFill="1" applyBorder="1" applyAlignment="1">
      <alignment horizontal="center" vertical="center" wrapText="1"/>
    </xf>
    <xf numFmtId="49" fontId="55" fillId="3" borderId="1" xfId="0" applyNumberFormat="1" applyFont="1" applyFill="1" applyBorder="1" applyAlignment="1">
      <alignment horizontal="center" vertical="center"/>
    </xf>
    <xf numFmtId="0" fontId="83" fillId="0" borderId="1" xfId="0" applyFont="1" applyBorder="1" applyAlignment="1">
      <alignment horizontal="left" wrapText="1"/>
    </xf>
    <xf numFmtId="49" fontId="30" fillId="0" borderId="1" xfId="0" applyNumberFormat="1" applyFont="1" applyBorder="1" applyAlignment="1">
      <alignment horizontal="center" vertical="center" wrapText="1"/>
    </xf>
    <xf numFmtId="0" fontId="29" fillId="3" borderId="5" xfId="0" applyFont="1" applyFill="1" applyBorder="1" applyAlignment="1">
      <alignment horizontal="center" vertical="center"/>
    </xf>
    <xf numFmtId="0" fontId="83" fillId="0" borderId="1" xfId="0" applyFont="1" applyFill="1" applyBorder="1" applyAlignment="1">
      <alignment horizontal="left" wrapText="1"/>
    </xf>
    <xf numFmtId="0" fontId="29" fillId="0" borderId="5" xfId="0" applyFont="1" applyBorder="1" applyAlignment="1">
      <alignment horizontal="center" vertical="center"/>
    </xf>
    <xf numFmtId="0" fontId="83" fillId="3" borderId="1" xfId="0" applyFont="1" applyFill="1" applyBorder="1" applyAlignment="1">
      <alignment horizontal="left" wrapText="1"/>
    </xf>
    <xf numFmtId="164" fontId="30" fillId="0" borderId="1" xfId="0" applyNumberFormat="1" applyFont="1" applyBorder="1" applyAlignment="1">
      <alignment horizontal="right" vertical="center" wrapText="1"/>
    </xf>
    <xf numFmtId="49" fontId="30" fillId="3"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2" fontId="30" fillId="0" borderId="1" xfId="0" applyNumberFormat="1" applyFont="1" applyFill="1" applyBorder="1" applyAlignment="1">
      <alignment horizontal="right" vertical="center" wrapText="1"/>
    </xf>
    <xf numFmtId="0" fontId="23" fillId="3" borderId="1" xfId="0" applyFont="1" applyFill="1" applyBorder="1"/>
    <xf numFmtId="0" fontId="12" fillId="0" borderId="1" xfId="0" applyFont="1" applyFill="1" applyBorder="1" applyAlignment="1">
      <alignment horizontal="center"/>
    </xf>
    <xf numFmtId="0" fontId="12" fillId="3" borderId="1" xfId="0" applyFont="1" applyFill="1" applyBorder="1"/>
    <xf numFmtId="0" fontId="29" fillId="3" borderId="5" xfId="0" applyFont="1" applyFill="1" applyBorder="1" applyAlignment="1">
      <alignment horizontal="center"/>
    </xf>
    <xf numFmtId="0" fontId="30" fillId="0" borderId="4" xfId="0" applyFont="1" applyBorder="1" applyAlignment="1">
      <alignment wrapText="1"/>
    </xf>
    <xf numFmtId="0" fontId="30" fillId="0" borderId="4" xfId="0" applyFont="1" applyBorder="1" applyAlignment="1"/>
    <xf numFmtId="0" fontId="30" fillId="0" borderId="1" xfId="0" applyFont="1" applyFill="1" applyBorder="1" applyAlignment="1">
      <alignment wrapText="1"/>
    </xf>
    <xf numFmtId="0" fontId="30" fillId="0" borderId="1" xfId="0" applyFont="1" applyBorder="1" applyAlignment="1">
      <alignment wrapText="1"/>
    </xf>
    <xf numFmtId="0" fontId="30" fillId="0" borderId="4" xfId="0" applyFont="1" applyBorder="1" applyAlignment="1">
      <alignment vertical="center" wrapText="1"/>
    </xf>
    <xf numFmtId="1" fontId="0" fillId="0" borderId="1" xfId="0" applyNumberFormat="1" applyBorder="1" applyAlignment="1">
      <alignment horizontal="center"/>
    </xf>
    <xf numFmtId="0" fontId="55" fillId="3" borderId="0" xfId="0" applyFont="1" applyFill="1" applyAlignment="1">
      <alignment horizontal="center"/>
    </xf>
    <xf numFmtId="0" fontId="13" fillId="0" borderId="0" xfId="0" applyFont="1" applyAlignment="1">
      <alignment horizontal="center"/>
    </xf>
    <xf numFmtId="0" fontId="0" fillId="0" borderId="1" xfId="0" applyNumberFormat="1" applyFont="1" applyFill="1" applyBorder="1" applyAlignment="1" applyProtection="1">
      <alignment horizontal="center"/>
    </xf>
    <xf numFmtId="0" fontId="0" fillId="0" borderId="1" xfId="0" applyNumberFormat="1" applyFill="1" applyBorder="1" applyAlignment="1" applyProtection="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166" fontId="0" fillId="0" borderId="1" xfId="0" applyNumberFormat="1" applyFont="1" applyFill="1" applyBorder="1" applyAlignment="1">
      <alignment horizontal="left"/>
    </xf>
    <xf numFmtId="2" fontId="12" fillId="0" borderId="1" xfId="0" applyNumberFormat="1" applyFont="1" applyBorder="1"/>
    <xf numFmtId="0" fontId="0" fillId="0" borderId="5" xfId="0" applyNumberFormat="1" applyFont="1" applyFill="1" applyBorder="1" applyAlignment="1" applyProtection="1">
      <alignment horizontal="center"/>
    </xf>
    <xf numFmtId="0" fontId="0" fillId="0" borderId="6" xfId="0" applyNumberFormat="1" applyFill="1" applyBorder="1" applyAlignment="1" applyProtection="1">
      <alignment horizontal="left" vertical="top"/>
    </xf>
    <xf numFmtId="0" fontId="29" fillId="0" borderId="1" xfId="0" applyFont="1" applyBorder="1" applyAlignment="1">
      <alignment horizontal="center" vertical="center" wrapText="1"/>
    </xf>
    <xf numFmtId="0" fontId="0" fillId="0" borderId="1" xfId="0" applyFont="1" applyFill="1" applyBorder="1" applyAlignment="1">
      <alignment horizontal="center"/>
    </xf>
    <xf numFmtId="0" fontId="12" fillId="0" borderId="6" xfId="0" applyFont="1" applyBorder="1"/>
    <xf numFmtId="14" fontId="84" fillId="0" borderId="1" xfId="0" applyNumberFormat="1" applyFont="1" applyBorder="1" applyAlignment="1">
      <alignment horizontal="center" vertical="center" wrapText="1"/>
    </xf>
    <xf numFmtId="14" fontId="84" fillId="0" borderId="1" xfId="0" applyNumberFormat="1" applyFont="1" applyBorder="1" applyAlignment="1">
      <alignment horizontal="center" vertical="center"/>
    </xf>
    <xf numFmtId="0" fontId="0" fillId="0" borderId="6" xfId="0" applyFont="1" applyFill="1" applyBorder="1" applyAlignment="1">
      <alignment horizontal="center"/>
    </xf>
    <xf numFmtId="0" fontId="0" fillId="0" borderId="6" xfId="0" applyBorder="1" applyAlignment="1">
      <alignment horizontal="center" vertical="center"/>
    </xf>
    <xf numFmtId="0" fontId="25" fillId="0" borderId="1" xfId="0" applyFont="1" applyFill="1" applyBorder="1" applyAlignment="1">
      <alignment horizontal="left" vertical="center" wrapText="1"/>
    </xf>
    <xf numFmtId="0" fontId="1" fillId="0" borderId="1" xfId="0" applyFont="1" applyFill="1" applyBorder="1" applyAlignment="1">
      <alignment vertical="top"/>
    </xf>
    <xf numFmtId="2" fontId="12" fillId="0" borderId="7" xfId="0" applyNumberFormat="1" applyFont="1" applyBorder="1"/>
    <xf numFmtId="0" fontId="32" fillId="0" borderId="1" xfId="0" applyFont="1" applyFill="1" applyBorder="1" applyAlignment="1">
      <alignment horizontal="left" vertical="center" wrapText="1"/>
    </xf>
    <xf numFmtId="0" fontId="29" fillId="0" borderId="1" xfId="0" applyFont="1" applyFill="1" applyBorder="1" applyAlignment="1">
      <alignment horizontal="center" vertical="center" wrapText="1"/>
    </xf>
    <xf numFmtId="0" fontId="29" fillId="0" borderId="1" xfId="0" applyFont="1" applyFill="1" applyBorder="1" applyAlignment="1">
      <alignment vertical="center" wrapText="1"/>
    </xf>
    <xf numFmtId="0" fontId="1" fillId="0" borderId="1" xfId="0" applyFont="1" applyBorder="1" applyAlignment="1">
      <alignment horizontal="left" vertical="top" wrapText="1"/>
    </xf>
    <xf numFmtId="2" fontId="55" fillId="3" borderId="1" xfId="0" applyNumberFormat="1" applyFont="1" applyFill="1" applyBorder="1" applyAlignment="1">
      <alignment horizontal="center" vertical="center"/>
    </xf>
    <xf numFmtId="0" fontId="11" fillId="0" borderId="1" xfId="0" applyFont="1" applyBorder="1" applyAlignment="1">
      <alignment horizontal="left" vertical="center" wrapText="1"/>
    </xf>
    <xf numFmtId="2" fontId="0" fillId="0" borderId="1" xfId="0" applyNumberFormat="1" applyBorder="1"/>
    <xf numFmtId="0" fontId="1" fillId="0" borderId="1" xfId="0" applyFont="1" applyBorder="1" applyAlignment="1">
      <alignment vertical="center" wrapText="1"/>
    </xf>
    <xf numFmtId="0" fontId="78" fillId="0" borderId="1" xfId="0" applyFont="1" applyBorder="1" applyAlignment="1">
      <alignment vertical="center" wrapText="1"/>
    </xf>
    <xf numFmtId="0" fontId="85" fillId="0" borderId="1" xfId="0" applyFont="1" applyFill="1" applyBorder="1" applyAlignment="1">
      <alignment horizontal="left" vertical="center" wrapText="1"/>
    </xf>
    <xf numFmtId="0" fontId="86" fillId="0" borderId="1" xfId="0" applyFont="1" applyFill="1" applyBorder="1" applyAlignment="1">
      <alignment horizontal="left" vertical="top"/>
    </xf>
    <xf numFmtId="0" fontId="11" fillId="0" borderId="2" xfId="0" applyFont="1" applyBorder="1" applyAlignment="1">
      <alignment horizontal="center" wrapText="1"/>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0" fillId="0" borderId="1" xfId="0" applyFill="1" applyBorder="1" applyAlignment="1">
      <alignment wrapText="1"/>
    </xf>
    <xf numFmtId="0" fontId="0" fillId="0" borderId="1" xfId="0" applyBorder="1" applyAlignment="1">
      <alignment horizontal="center" vertical="center" wrapText="1"/>
    </xf>
    <xf numFmtId="0" fontId="84"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84" fillId="0" borderId="1" xfId="0" applyFont="1" applyBorder="1" applyAlignment="1">
      <alignment horizontal="left" vertical="top" wrapText="1"/>
    </xf>
    <xf numFmtId="0" fontId="0" fillId="0" borderId="1" xfId="0" applyBorder="1" applyAlignment="1">
      <alignment horizontal="center" vertical="top"/>
    </xf>
    <xf numFmtId="0" fontId="87" fillId="0" borderId="3" xfId="0" applyFont="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xf numFmtId="0" fontId="13"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3" fillId="0" borderId="1" xfId="0" applyFont="1" applyBorder="1" applyAlignment="1">
      <alignment horizontal="left" wrapText="1"/>
    </xf>
    <xf numFmtId="0" fontId="0" fillId="0" borderId="7" xfId="0" applyBorder="1" applyAlignment="1">
      <alignment horizontal="center" vertical="top"/>
    </xf>
    <xf numFmtId="0" fontId="13" fillId="0" borderId="1" xfId="0" applyFont="1" applyBorder="1" applyAlignment="1">
      <alignment vertical="top" wrapText="1"/>
    </xf>
    <xf numFmtId="0" fontId="13" fillId="0" borderId="7" xfId="0" applyFont="1" applyBorder="1" applyAlignment="1">
      <alignment horizontal="center" vertical="top"/>
    </xf>
    <xf numFmtId="2" fontId="0" fillId="0" borderId="1" xfId="0" applyNumberFormat="1" applyBorder="1" applyAlignment="1">
      <alignment horizontal="center"/>
    </xf>
    <xf numFmtId="0" fontId="13" fillId="0" borderId="1" xfId="0" applyFont="1" applyBorder="1" applyAlignment="1">
      <alignment horizontal="center" vertical="top"/>
    </xf>
  </cellXfs>
  <cellStyles count="7">
    <cellStyle name="Comma 4" xfId="5"/>
    <cellStyle name="Currency 4" xfId="3"/>
    <cellStyle name="Normal" xfId="0" builtinId="0"/>
    <cellStyle name="Normal 14" xfId="6"/>
    <cellStyle name="Normal 4" xfId="1"/>
    <cellStyle name="Normal 6" xfId="2"/>
    <cellStyle name="Normal 7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821"/>
  <sheetViews>
    <sheetView tabSelected="1" topLeftCell="A1824" zoomScaleSheetLayoutView="130" workbookViewId="0">
      <selection activeCell="C1704" sqref="C1704:C1705"/>
    </sheetView>
  </sheetViews>
  <sheetFormatPr defaultRowHeight="15"/>
  <cols>
    <col min="1" max="1" width="5.28515625" customWidth="1"/>
    <col min="2" max="2" width="15.42578125" style="4" customWidth="1"/>
    <col min="3" max="3" width="45.5703125" customWidth="1"/>
    <col min="4" max="4" width="5.85546875" bestFit="1" customWidth="1"/>
    <col min="5" max="5" width="10.140625" style="46" customWidth="1"/>
    <col min="6" max="6" width="9.42578125" customWidth="1"/>
    <col min="7" max="7" width="10.85546875" customWidth="1"/>
    <col min="8" max="8" width="8.5703125" customWidth="1"/>
    <col min="9" max="9" width="5.7109375" bestFit="1" customWidth="1"/>
    <col min="10" max="10" width="11.140625" bestFit="1" customWidth="1"/>
    <col min="11" max="11" width="11.7109375" customWidth="1"/>
    <col min="16" max="16" width="11.7109375" customWidth="1"/>
  </cols>
  <sheetData>
    <row r="1" spans="1:11" ht="21" customHeight="1">
      <c r="A1" s="30" t="s">
        <v>227</v>
      </c>
      <c r="B1" s="30"/>
      <c r="C1" s="30"/>
      <c r="D1" s="30"/>
      <c r="E1" s="30"/>
      <c r="F1" s="30"/>
      <c r="G1" s="32" t="s">
        <v>228</v>
      </c>
      <c r="H1" s="32"/>
      <c r="I1" s="32"/>
      <c r="J1" s="32"/>
      <c r="K1" s="32"/>
    </row>
    <row r="2" spans="1:11" ht="21.75" customHeight="1">
      <c r="A2" s="31" t="s">
        <v>229</v>
      </c>
      <c r="B2" s="31"/>
      <c r="C2" s="31"/>
      <c r="D2" s="31"/>
      <c r="E2" s="31"/>
      <c r="F2" s="31"/>
      <c r="G2" s="31"/>
      <c r="H2" s="31"/>
      <c r="I2" s="33" t="s">
        <v>230</v>
      </c>
      <c r="J2" s="33"/>
      <c r="K2" s="33"/>
    </row>
    <row r="3" spans="1:11" ht="21.75" customHeight="1">
      <c r="A3" s="34" t="s">
        <v>0</v>
      </c>
      <c r="B3" s="34" t="s">
        <v>1</v>
      </c>
      <c r="C3" s="34" t="s">
        <v>2</v>
      </c>
      <c r="D3" s="36" t="s">
        <v>3</v>
      </c>
      <c r="E3" s="38" t="s">
        <v>4</v>
      </c>
      <c r="F3" s="38"/>
      <c r="G3" s="38"/>
      <c r="H3" s="38"/>
      <c r="I3" s="38"/>
      <c r="J3" s="34" t="s">
        <v>174</v>
      </c>
      <c r="K3" s="34" t="s">
        <v>175</v>
      </c>
    </row>
    <row r="4" spans="1:11" ht="30.75" customHeight="1">
      <c r="A4" s="35"/>
      <c r="B4" s="35"/>
      <c r="C4" s="35"/>
      <c r="D4" s="37"/>
      <c r="E4" s="28" t="s">
        <v>5</v>
      </c>
      <c r="F4" s="10" t="s">
        <v>6</v>
      </c>
      <c r="G4" s="28" t="s">
        <v>7</v>
      </c>
      <c r="H4" s="28" t="s">
        <v>8</v>
      </c>
      <c r="I4" s="28" t="s">
        <v>9</v>
      </c>
      <c r="J4" s="35"/>
      <c r="K4" s="35"/>
    </row>
    <row r="5" spans="1:11">
      <c r="A5" s="21">
        <v>1</v>
      </c>
      <c r="B5" s="2" t="s">
        <v>11</v>
      </c>
      <c r="C5" s="3" t="s">
        <v>12</v>
      </c>
      <c r="D5" s="8" t="s">
        <v>10</v>
      </c>
      <c r="E5" s="14">
        <v>0.2</v>
      </c>
      <c r="F5" s="11"/>
      <c r="G5" s="21"/>
      <c r="H5" s="21"/>
      <c r="I5" s="21"/>
      <c r="J5" s="6">
        <v>695356.3</v>
      </c>
      <c r="K5" s="21">
        <f>J5*E5</f>
        <v>139071.26</v>
      </c>
    </row>
    <row r="6" spans="1:11">
      <c r="A6" s="21">
        <v>2</v>
      </c>
      <c r="B6" s="2" t="s">
        <v>13</v>
      </c>
      <c r="C6" s="2" t="s">
        <v>14</v>
      </c>
      <c r="D6" s="8" t="s">
        <v>15</v>
      </c>
      <c r="E6" s="1">
        <v>12</v>
      </c>
      <c r="F6" s="11"/>
      <c r="G6" s="21"/>
      <c r="H6" s="21"/>
      <c r="I6" s="21"/>
      <c r="J6" s="6">
        <v>206.5</v>
      </c>
      <c r="K6" s="22">
        <f t="shared" ref="K6:K66" si="0">J6*E6</f>
        <v>2478</v>
      </c>
    </row>
    <row r="7" spans="1:11">
      <c r="A7" s="21">
        <v>3</v>
      </c>
      <c r="B7" s="2" t="s">
        <v>16</v>
      </c>
      <c r="C7" s="2" t="s">
        <v>17</v>
      </c>
      <c r="D7" s="8" t="s">
        <v>21</v>
      </c>
      <c r="E7" s="1">
        <v>3</v>
      </c>
      <c r="F7" s="11"/>
      <c r="G7" s="21"/>
      <c r="H7" s="21"/>
      <c r="I7" s="21"/>
      <c r="J7" s="6">
        <v>68653.02</v>
      </c>
      <c r="K7" s="21">
        <f t="shared" si="0"/>
        <v>205959.06</v>
      </c>
    </row>
    <row r="8" spans="1:11">
      <c r="A8" s="21">
        <v>4</v>
      </c>
      <c r="B8" s="2" t="s">
        <v>18</v>
      </c>
      <c r="C8" s="2" t="s">
        <v>19</v>
      </c>
      <c r="D8" s="8" t="s">
        <v>20</v>
      </c>
      <c r="E8" s="1">
        <v>2</v>
      </c>
      <c r="F8" s="11"/>
      <c r="G8" s="21"/>
      <c r="H8" s="21"/>
      <c r="I8" s="21"/>
      <c r="J8" s="6">
        <v>50561.17</v>
      </c>
      <c r="K8" s="21">
        <f t="shared" si="0"/>
        <v>101122.34</v>
      </c>
    </row>
    <row r="9" spans="1:11">
      <c r="A9" s="21">
        <v>5</v>
      </c>
      <c r="B9" s="2" t="s">
        <v>16</v>
      </c>
      <c r="C9" s="3" t="s">
        <v>81</v>
      </c>
      <c r="D9" s="8" t="s">
        <v>20</v>
      </c>
      <c r="E9" s="1">
        <v>2</v>
      </c>
      <c r="F9" s="11"/>
      <c r="G9" s="21"/>
      <c r="H9" s="21"/>
      <c r="I9" s="21"/>
      <c r="J9" s="6">
        <v>68653.02</v>
      </c>
      <c r="K9" s="21">
        <f t="shared" si="0"/>
        <v>137306.04</v>
      </c>
    </row>
    <row r="10" spans="1:11">
      <c r="A10" s="21">
        <v>6</v>
      </c>
      <c r="B10" s="2" t="s">
        <v>22</v>
      </c>
      <c r="C10" s="2" t="s">
        <v>23</v>
      </c>
      <c r="D10" s="8" t="s">
        <v>21</v>
      </c>
      <c r="E10" s="1">
        <v>1</v>
      </c>
      <c r="F10" s="11"/>
      <c r="G10" s="21"/>
      <c r="H10" s="21"/>
      <c r="I10" s="21"/>
      <c r="J10" s="7">
        <v>100600</v>
      </c>
      <c r="K10" s="22">
        <f t="shared" si="0"/>
        <v>100600</v>
      </c>
    </row>
    <row r="11" spans="1:11">
      <c r="A11" s="21">
        <v>7</v>
      </c>
      <c r="B11" s="2" t="s">
        <v>24</v>
      </c>
      <c r="C11" s="2" t="s">
        <v>25</v>
      </c>
      <c r="D11" s="8" t="s">
        <v>21</v>
      </c>
      <c r="E11" s="1">
        <v>26</v>
      </c>
      <c r="F11" s="11"/>
      <c r="G11" s="21"/>
      <c r="H11" s="21"/>
      <c r="I11" s="21"/>
      <c r="J11" s="1">
        <v>1293.75</v>
      </c>
      <c r="K11" s="21">
        <f t="shared" si="0"/>
        <v>33637.5</v>
      </c>
    </row>
    <row r="12" spans="1:11">
      <c r="A12" s="21">
        <v>8</v>
      </c>
      <c r="B12" s="2" t="s">
        <v>26</v>
      </c>
      <c r="C12" s="2" t="s">
        <v>27</v>
      </c>
      <c r="D12" s="8" t="s">
        <v>21</v>
      </c>
      <c r="E12" s="1">
        <v>5</v>
      </c>
      <c r="F12" s="11"/>
      <c r="G12" s="21"/>
      <c r="H12" s="21"/>
      <c r="I12" s="21"/>
      <c r="J12" s="21">
        <v>3232.48</v>
      </c>
      <c r="K12" s="21">
        <f t="shared" si="0"/>
        <v>16162.4</v>
      </c>
    </row>
    <row r="13" spans="1:11">
      <c r="A13" s="21">
        <v>9</v>
      </c>
      <c r="B13" s="2" t="s">
        <v>28</v>
      </c>
      <c r="C13" s="2" t="s">
        <v>29</v>
      </c>
      <c r="D13" s="8" t="s">
        <v>21</v>
      </c>
      <c r="E13" s="1">
        <v>3</v>
      </c>
      <c r="F13" s="11"/>
      <c r="G13" s="21"/>
      <c r="H13" s="21"/>
      <c r="I13" s="21"/>
      <c r="J13" s="21">
        <v>3126.92</v>
      </c>
      <c r="K13" s="21">
        <f t="shared" si="0"/>
        <v>9380.76</v>
      </c>
    </row>
    <row r="14" spans="1:11">
      <c r="A14" s="21">
        <v>10</v>
      </c>
      <c r="B14" s="2" t="s">
        <v>30</v>
      </c>
      <c r="C14" s="2" t="s">
        <v>31</v>
      </c>
      <c r="D14" s="8" t="s">
        <v>21</v>
      </c>
      <c r="E14" s="1">
        <v>2</v>
      </c>
      <c r="F14" s="11"/>
      <c r="G14" s="21"/>
      <c r="H14" s="21"/>
      <c r="I14" s="21"/>
      <c r="J14" s="21">
        <v>64762.5</v>
      </c>
      <c r="K14" s="22">
        <f t="shared" si="0"/>
        <v>129525</v>
      </c>
    </row>
    <row r="15" spans="1:11">
      <c r="A15" s="21">
        <v>11</v>
      </c>
      <c r="B15" s="2" t="s">
        <v>32</v>
      </c>
      <c r="C15" s="2" t="s">
        <v>33</v>
      </c>
      <c r="D15" s="8" t="s">
        <v>21</v>
      </c>
      <c r="E15" s="1">
        <v>2</v>
      </c>
      <c r="F15" s="11"/>
      <c r="G15" s="21"/>
      <c r="H15" s="21"/>
      <c r="I15" s="21"/>
      <c r="J15" s="21">
        <v>64762.5</v>
      </c>
      <c r="K15" s="22">
        <f t="shared" si="0"/>
        <v>129525</v>
      </c>
    </row>
    <row r="16" spans="1:11">
      <c r="A16" s="21">
        <v>12</v>
      </c>
      <c r="B16" s="2" t="s">
        <v>34</v>
      </c>
      <c r="C16" s="2" t="s">
        <v>35</v>
      </c>
      <c r="D16" s="8" t="s">
        <v>21</v>
      </c>
      <c r="E16" s="1">
        <v>16</v>
      </c>
      <c r="F16" s="11"/>
      <c r="G16" s="21"/>
      <c r="H16" s="21"/>
      <c r="I16" s="21"/>
      <c r="J16" s="21">
        <v>0</v>
      </c>
      <c r="K16" s="21">
        <f t="shared" si="0"/>
        <v>0</v>
      </c>
    </row>
    <row r="17" spans="1:11" ht="66" customHeight="1">
      <c r="A17" s="39">
        <v>13</v>
      </c>
      <c r="B17" s="2" t="s">
        <v>34</v>
      </c>
      <c r="C17" s="2" t="s">
        <v>36</v>
      </c>
      <c r="D17" s="8"/>
      <c r="E17" s="1"/>
      <c r="F17" s="11"/>
      <c r="G17" s="21"/>
      <c r="H17" s="21"/>
      <c r="I17" s="21"/>
      <c r="J17" s="21"/>
      <c r="K17" s="21">
        <f t="shared" si="0"/>
        <v>0</v>
      </c>
    </row>
    <row r="18" spans="1:11">
      <c r="A18" s="40"/>
      <c r="B18" s="2"/>
      <c r="C18" s="2" t="s">
        <v>37</v>
      </c>
      <c r="D18" s="8" t="s">
        <v>21</v>
      </c>
      <c r="E18" s="1">
        <v>1</v>
      </c>
      <c r="F18" s="11"/>
      <c r="G18" s="21"/>
      <c r="H18" s="21"/>
      <c r="I18" s="21"/>
      <c r="J18" s="21">
        <v>0</v>
      </c>
      <c r="K18" s="21">
        <f t="shared" si="0"/>
        <v>0</v>
      </c>
    </row>
    <row r="19" spans="1:11">
      <c r="A19" s="41"/>
      <c r="B19" s="2"/>
      <c r="C19" s="2" t="s">
        <v>38</v>
      </c>
      <c r="D19" s="8" t="s">
        <v>21</v>
      </c>
      <c r="E19" s="1">
        <v>2</v>
      </c>
      <c r="F19" s="11"/>
      <c r="G19" s="21"/>
      <c r="H19" s="21"/>
      <c r="I19" s="21"/>
      <c r="J19" s="21">
        <v>0</v>
      </c>
      <c r="K19" s="21">
        <f t="shared" si="0"/>
        <v>0</v>
      </c>
    </row>
    <row r="20" spans="1:11">
      <c r="A20" s="21">
        <v>14</v>
      </c>
      <c r="B20" s="2" t="s">
        <v>34</v>
      </c>
      <c r="C20" s="2" t="s">
        <v>39</v>
      </c>
      <c r="D20" s="8" t="s">
        <v>21</v>
      </c>
      <c r="E20" s="1">
        <v>3</v>
      </c>
      <c r="F20" s="11"/>
      <c r="G20" s="21"/>
      <c r="H20" s="21"/>
      <c r="I20" s="21"/>
      <c r="J20" s="21">
        <v>0</v>
      </c>
      <c r="K20" s="21">
        <f t="shared" si="0"/>
        <v>0</v>
      </c>
    </row>
    <row r="21" spans="1:11" ht="63.75">
      <c r="A21" s="39">
        <v>15</v>
      </c>
      <c r="B21" s="2" t="s">
        <v>34</v>
      </c>
      <c r="C21" s="2" t="s">
        <v>42</v>
      </c>
      <c r="D21" s="8"/>
      <c r="E21" s="1"/>
      <c r="F21" s="11"/>
      <c r="G21" s="21"/>
      <c r="H21" s="21"/>
      <c r="I21" s="21"/>
      <c r="J21" s="21"/>
      <c r="K21" s="21">
        <f t="shared" si="0"/>
        <v>0</v>
      </c>
    </row>
    <row r="22" spans="1:11">
      <c r="A22" s="40"/>
      <c r="B22" s="2"/>
      <c r="C22" s="2" t="s">
        <v>40</v>
      </c>
      <c r="D22" s="8" t="s">
        <v>21</v>
      </c>
      <c r="E22" s="1">
        <v>2</v>
      </c>
      <c r="F22" s="11"/>
      <c r="G22" s="21"/>
      <c r="H22" s="21"/>
      <c r="I22" s="21"/>
      <c r="J22" s="21">
        <v>0</v>
      </c>
      <c r="K22" s="21">
        <f t="shared" si="0"/>
        <v>0</v>
      </c>
    </row>
    <row r="23" spans="1:11">
      <c r="A23" s="41"/>
      <c r="B23" s="2"/>
      <c r="C23" s="2" t="s">
        <v>41</v>
      </c>
      <c r="D23" s="8" t="s">
        <v>21</v>
      </c>
      <c r="E23" s="1">
        <v>2</v>
      </c>
      <c r="F23" s="11"/>
      <c r="G23" s="21"/>
      <c r="H23" s="21"/>
      <c r="I23" s="21"/>
      <c r="J23" s="21">
        <v>0</v>
      </c>
      <c r="K23" s="21">
        <f t="shared" si="0"/>
        <v>0</v>
      </c>
    </row>
    <row r="24" spans="1:11" ht="51">
      <c r="A24" s="39">
        <v>17</v>
      </c>
      <c r="B24" s="2" t="s">
        <v>34</v>
      </c>
      <c r="C24" s="2" t="s">
        <v>43</v>
      </c>
      <c r="D24" s="8"/>
      <c r="E24" s="1"/>
      <c r="F24" s="11"/>
      <c r="G24" s="21"/>
      <c r="H24" s="21"/>
      <c r="I24" s="21"/>
      <c r="J24" s="21"/>
      <c r="K24" s="21">
        <f t="shared" si="0"/>
        <v>0</v>
      </c>
    </row>
    <row r="25" spans="1:11">
      <c r="A25" s="40"/>
      <c r="B25" s="2"/>
      <c r="C25" s="2" t="s">
        <v>44</v>
      </c>
      <c r="D25" s="8" t="s">
        <v>21</v>
      </c>
      <c r="E25" s="1">
        <v>1</v>
      </c>
      <c r="F25" s="11"/>
      <c r="G25" s="21"/>
      <c r="H25" s="21"/>
      <c r="I25" s="21"/>
      <c r="J25" s="21">
        <v>0</v>
      </c>
      <c r="K25" s="21">
        <f t="shared" si="0"/>
        <v>0</v>
      </c>
    </row>
    <row r="26" spans="1:11">
      <c r="A26" s="41"/>
      <c r="B26" s="2"/>
      <c r="C26" s="2" t="s">
        <v>45</v>
      </c>
      <c r="D26" s="8" t="s">
        <v>21</v>
      </c>
      <c r="E26" s="1">
        <v>1</v>
      </c>
      <c r="F26" s="11"/>
      <c r="G26" s="21"/>
      <c r="H26" s="21"/>
      <c r="I26" s="21"/>
      <c r="J26" s="21">
        <v>0</v>
      </c>
      <c r="K26" s="21">
        <f t="shared" si="0"/>
        <v>0</v>
      </c>
    </row>
    <row r="27" spans="1:11" ht="25.5">
      <c r="A27" s="21">
        <v>18</v>
      </c>
      <c r="B27" s="2" t="s">
        <v>34</v>
      </c>
      <c r="C27" s="2" t="s">
        <v>46</v>
      </c>
      <c r="D27" s="8" t="s">
        <v>21</v>
      </c>
      <c r="E27" s="1">
        <v>7</v>
      </c>
      <c r="F27" s="11"/>
      <c r="G27" s="21"/>
      <c r="H27" s="21"/>
      <c r="I27" s="21"/>
      <c r="J27" s="1">
        <v>2265.4499999999998</v>
      </c>
      <c r="K27" s="21">
        <f t="shared" si="0"/>
        <v>15858.149999999998</v>
      </c>
    </row>
    <row r="28" spans="1:11" ht="25.5">
      <c r="A28" s="21">
        <v>19</v>
      </c>
      <c r="B28" s="2" t="s">
        <v>34</v>
      </c>
      <c r="C28" s="2" t="s">
        <v>47</v>
      </c>
      <c r="D28" s="8" t="s">
        <v>21</v>
      </c>
      <c r="E28" s="1">
        <v>3</v>
      </c>
      <c r="F28" s="11"/>
      <c r="G28" s="21"/>
      <c r="H28" s="21"/>
      <c r="I28" s="21"/>
      <c r="J28" s="1">
        <v>8512.5</v>
      </c>
      <c r="K28" s="21">
        <f t="shared" si="0"/>
        <v>25537.5</v>
      </c>
    </row>
    <row r="29" spans="1:11" ht="25.5">
      <c r="A29" s="21">
        <v>20</v>
      </c>
      <c r="B29" s="2" t="s">
        <v>34</v>
      </c>
      <c r="C29" s="2" t="s">
        <v>48</v>
      </c>
      <c r="D29" s="8" t="s">
        <v>21</v>
      </c>
      <c r="E29" s="1">
        <v>20</v>
      </c>
      <c r="F29" s="11"/>
      <c r="G29" s="21"/>
      <c r="H29" s="21"/>
      <c r="I29" s="21"/>
      <c r="J29" s="1">
        <v>4522.5600000000004</v>
      </c>
      <c r="K29" s="21">
        <f t="shared" si="0"/>
        <v>90451.200000000012</v>
      </c>
    </row>
    <row r="30" spans="1:11">
      <c r="A30" s="21">
        <v>21</v>
      </c>
      <c r="B30" s="2" t="s">
        <v>34</v>
      </c>
      <c r="C30" s="2" t="s">
        <v>49</v>
      </c>
      <c r="D30" s="8" t="s">
        <v>21</v>
      </c>
      <c r="E30" s="1">
        <v>5</v>
      </c>
      <c r="F30" s="11"/>
      <c r="G30" s="21"/>
      <c r="H30" s="21"/>
      <c r="I30" s="21"/>
      <c r="J30" s="6">
        <v>6810</v>
      </c>
      <c r="K30" s="22">
        <f t="shared" si="0"/>
        <v>34050</v>
      </c>
    </row>
    <row r="31" spans="1:11">
      <c r="A31" s="21">
        <v>22</v>
      </c>
      <c r="B31" s="2" t="s">
        <v>34</v>
      </c>
      <c r="C31" s="2" t="s">
        <v>50</v>
      </c>
      <c r="D31" s="8" t="s">
        <v>21</v>
      </c>
      <c r="E31" s="1">
        <v>5</v>
      </c>
      <c r="F31" s="11"/>
      <c r="G31" s="21"/>
      <c r="H31" s="21"/>
      <c r="I31" s="21"/>
      <c r="J31" s="6">
        <v>5731.75</v>
      </c>
      <c r="K31" s="21">
        <f t="shared" si="0"/>
        <v>28658.75</v>
      </c>
    </row>
    <row r="32" spans="1:11">
      <c r="A32" s="21">
        <v>23</v>
      </c>
      <c r="B32" s="2" t="s">
        <v>34</v>
      </c>
      <c r="C32" s="2" t="s">
        <v>51</v>
      </c>
      <c r="D32" s="8" t="s">
        <v>21</v>
      </c>
      <c r="E32" s="1">
        <v>4</v>
      </c>
      <c r="F32" s="11"/>
      <c r="G32" s="21"/>
      <c r="H32" s="21"/>
      <c r="I32" s="21"/>
      <c r="J32" s="6">
        <v>1816</v>
      </c>
      <c r="K32" s="22">
        <f t="shared" si="0"/>
        <v>7264</v>
      </c>
    </row>
    <row r="33" spans="1:11">
      <c r="A33" s="21">
        <v>24</v>
      </c>
      <c r="B33" s="2" t="s">
        <v>34</v>
      </c>
      <c r="C33" s="2" t="s">
        <v>52</v>
      </c>
      <c r="D33" s="8" t="s">
        <v>21</v>
      </c>
      <c r="E33" s="1">
        <v>7</v>
      </c>
      <c r="F33" s="11"/>
      <c r="G33" s="21"/>
      <c r="H33" s="21"/>
      <c r="I33" s="21"/>
      <c r="J33" s="6">
        <v>15759.4</v>
      </c>
      <c r="K33" s="21">
        <f t="shared" si="0"/>
        <v>110315.8</v>
      </c>
    </row>
    <row r="34" spans="1:11">
      <c r="A34" s="21">
        <v>25</v>
      </c>
      <c r="B34" s="2" t="s">
        <v>34</v>
      </c>
      <c r="C34" s="2" t="s">
        <v>53</v>
      </c>
      <c r="D34" s="8" t="s">
        <v>21</v>
      </c>
      <c r="E34" s="1">
        <v>8</v>
      </c>
      <c r="F34" s="11"/>
      <c r="G34" s="21"/>
      <c r="H34" s="21"/>
      <c r="I34" s="21"/>
      <c r="J34" s="6">
        <v>3516.23</v>
      </c>
      <c r="K34" s="21">
        <f t="shared" si="0"/>
        <v>28129.84</v>
      </c>
    </row>
    <row r="35" spans="1:11">
      <c r="A35" s="21">
        <v>26</v>
      </c>
      <c r="B35" s="2" t="s">
        <v>34</v>
      </c>
      <c r="C35" s="2" t="s">
        <v>54</v>
      </c>
      <c r="D35" s="8" t="s">
        <v>21</v>
      </c>
      <c r="E35" s="1">
        <v>7</v>
      </c>
      <c r="F35" s="11"/>
      <c r="G35" s="21"/>
      <c r="H35" s="21"/>
      <c r="I35" s="21"/>
      <c r="J35" s="6">
        <v>2551.48</v>
      </c>
      <c r="K35" s="21">
        <f t="shared" si="0"/>
        <v>17860.36</v>
      </c>
    </row>
    <row r="36" spans="1:11">
      <c r="A36" s="21">
        <v>27</v>
      </c>
      <c r="B36" s="2" t="s">
        <v>34</v>
      </c>
      <c r="C36" s="2" t="s">
        <v>55</v>
      </c>
      <c r="D36" s="8" t="s">
        <v>21</v>
      </c>
      <c r="E36" s="1">
        <v>8</v>
      </c>
      <c r="F36" s="11"/>
      <c r="G36" s="21"/>
      <c r="H36" s="21"/>
      <c r="I36" s="21"/>
      <c r="J36" s="6">
        <v>3002.07</v>
      </c>
      <c r="K36" s="21">
        <f t="shared" si="0"/>
        <v>24016.560000000001</v>
      </c>
    </row>
    <row r="37" spans="1:11">
      <c r="A37" s="21">
        <v>28</v>
      </c>
      <c r="B37" s="2" t="s">
        <v>34</v>
      </c>
      <c r="C37" s="2" t="s">
        <v>56</v>
      </c>
      <c r="D37" s="8" t="s">
        <v>21</v>
      </c>
      <c r="E37" s="1">
        <v>8</v>
      </c>
      <c r="F37" s="11"/>
      <c r="G37" s="21"/>
      <c r="H37" s="21"/>
      <c r="I37" s="21"/>
      <c r="J37" s="6">
        <v>2947.56</v>
      </c>
      <c r="K37" s="21">
        <f t="shared" si="0"/>
        <v>23580.48</v>
      </c>
    </row>
    <row r="38" spans="1:11">
      <c r="A38" s="21">
        <v>29</v>
      </c>
      <c r="B38" s="2" t="s">
        <v>34</v>
      </c>
      <c r="C38" s="2" t="s">
        <v>57</v>
      </c>
      <c r="D38" s="8" t="s">
        <v>21</v>
      </c>
      <c r="E38" s="1">
        <v>4</v>
      </c>
      <c r="F38" s="11"/>
      <c r="G38" s="21"/>
      <c r="H38" s="21"/>
      <c r="I38" s="21"/>
      <c r="J38" s="6">
        <v>1759.25</v>
      </c>
      <c r="K38" s="22">
        <f t="shared" si="0"/>
        <v>7037</v>
      </c>
    </row>
    <row r="39" spans="1:11">
      <c r="A39" s="21">
        <v>30</v>
      </c>
      <c r="B39" s="2" t="s">
        <v>34</v>
      </c>
      <c r="C39" s="2" t="s">
        <v>58</v>
      </c>
      <c r="D39" s="8" t="s">
        <v>21</v>
      </c>
      <c r="E39" s="1">
        <v>4</v>
      </c>
      <c r="F39" s="11"/>
      <c r="G39" s="21"/>
      <c r="H39" s="21"/>
      <c r="I39" s="21"/>
      <c r="J39" s="6">
        <v>9477.25</v>
      </c>
      <c r="K39" s="22">
        <f t="shared" si="0"/>
        <v>37909</v>
      </c>
    </row>
    <row r="40" spans="1:11">
      <c r="A40" s="21">
        <v>31</v>
      </c>
      <c r="B40" s="2" t="s">
        <v>34</v>
      </c>
      <c r="C40" s="2" t="s">
        <v>59</v>
      </c>
      <c r="D40" s="8" t="s">
        <v>21</v>
      </c>
      <c r="E40" s="1">
        <v>3</v>
      </c>
      <c r="F40" s="11"/>
      <c r="G40" s="21"/>
      <c r="H40" s="21"/>
      <c r="I40" s="21"/>
      <c r="J40" s="6">
        <v>10215</v>
      </c>
      <c r="K40" s="22">
        <f t="shared" si="0"/>
        <v>30645</v>
      </c>
    </row>
    <row r="41" spans="1:11">
      <c r="A41" s="21">
        <v>32</v>
      </c>
      <c r="B41" s="2" t="s">
        <v>34</v>
      </c>
      <c r="C41" s="2" t="s">
        <v>60</v>
      </c>
      <c r="D41" s="8" t="s">
        <v>21</v>
      </c>
      <c r="E41" s="1">
        <v>2</v>
      </c>
      <c r="F41" s="11"/>
      <c r="G41" s="21"/>
      <c r="H41" s="21"/>
      <c r="I41" s="21"/>
      <c r="J41" s="6">
        <v>9477.25</v>
      </c>
      <c r="K41" s="21">
        <f t="shared" si="0"/>
        <v>18954.5</v>
      </c>
    </row>
    <row r="42" spans="1:11">
      <c r="A42" s="21">
        <v>33</v>
      </c>
      <c r="B42" s="2" t="s">
        <v>34</v>
      </c>
      <c r="C42" s="2" t="s">
        <v>61</v>
      </c>
      <c r="D42" s="8" t="s">
        <v>21</v>
      </c>
      <c r="E42" s="1">
        <v>2</v>
      </c>
      <c r="F42" s="11"/>
      <c r="G42" s="21"/>
      <c r="H42" s="21"/>
      <c r="I42" s="21"/>
      <c r="J42" s="6">
        <v>1613.97</v>
      </c>
      <c r="K42" s="21">
        <f t="shared" si="0"/>
        <v>3227.94</v>
      </c>
    </row>
    <row r="43" spans="1:11">
      <c r="A43" s="21">
        <v>34</v>
      </c>
      <c r="B43" s="2" t="s">
        <v>34</v>
      </c>
      <c r="C43" s="2" t="s">
        <v>62</v>
      </c>
      <c r="D43" s="8" t="s">
        <v>21</v>
      </c>
      <c r="E43" s="1">
        <v>5</v>
      </c>
      <c r="F43" s="11"/>
      <c r="G43" s="21"/>
      <c r="H43" s="21"/>
      <c r="I43" s="21"/>
      <c r="J43" s="6">
        <v>2605.96</v>
      </c>
      <c r="K43" s="21">
        <f t="shared" si="0"/>
        <v>13029.8</v>
      </c>
    </row>
    <row r="44" spans="1:11">
      <c r="A44" s="21">
        <v>35</v>
      </c>
      <c r="B44" s="2" t="s">
        <v>34</v>
      </c>
      <c r="C44" s="2" t="s">
        <v>63</v>
      </c>
      <c r="D44" s="8" t="s">
        <v>21</v>
      </c>
      <c r="E44" s="1">
        <v>3</v>
      </c>
      <c r="F44" s="11"/>
      <c r="G44" s="21"/>
      <c r="H44" s="21"/>
      <c r="I44" s="21"/>
      <c r="J44" s="6">
        <v>4369.75</v>
      </c>
      <c r="K44" s="21">
        <f t="shared" si="0"/>
        <v>13109.25</v>
      </c>
    </row>
    <row r="45" spans="1:11">
      <c r="A45" s="21">
        <v>36</v>
      </c>
      <c r="B45" s="2" t="s">
        <v>34</v>
      </c>
      <c r="C45" s="2" t="s">
        <v>64</v>
      </c>
      <c r="D45" s="8" t="s">
        <v>21</v>
      </c>
      <c r="E45" s="1">
        <v>2</v>
      </c>
      <c r="F45" s="11"/>
      <c r="G45" s="21"/>
      <c r="H45" s="21"/>
      <c r="I45" s="21"/>
      <c r="J45" s="6">
        <v>4644.42</v>
      </c>
      <c r="K45" s="21">
        <f t="shared" si="0"/>
        <v>9288.84</v>
      </c>
    </row>
    <row r="46" spans="1:11">
      <c r="A46" s="21">
        <v>37</v>
      </c>
      <c r="B46" s="2" t="s">
        <v>34</v>
      </c>
      <c r="C46" s="2" t="s">
        <v>65</v>
      </c>
      <c r="D46" s="8" t="s">
        <v>21</v>
      </c>
      <c r="E46" s="1">
        <v>4</v>
      </c>
      <c r="F46" s="11"/>
      <c r="G46" s="21"/>
      <c r="H46" s="21"/>
      <c r="I46" s="21"/>
      <c r="J46" s="6">
        <v>4535.46</v>
      </c>
      <c r="K46" s="21">
        <f t="shared" si="0"/>
        <v>18141.84</v>
      </c>
    </row>
    <row r="47" spans="1:11">
      <c r="A47" s="21">
        <v>38</v>
      </c>
      <c r="B47" s="2" t="s">
        <v>34</v>
      </c>
      <c r="C47" s="2" t="s">
        <v>66</v>
      </c>
      <c r="D47" s="8" t="s">
        <v>21</v>
      </c>
      <c r="E47" s="1">
        <v>2</v>
      </c>
      <c r="F47" s="11"/>
      <c r="G47" s="21"/>
      <c r="H47" s="21"/>
      <c r="I47" s="21"/>
      <c r="J47" s="6">
        <v>3847.65</v>
      </c>
      <c r="K47" s="21">
        <f t="shared" si="0"/>
        <v>7695.3</v>
      </c>
    </row>
    <row r="48" spans="1:11" ht="25.5">
      <c r="A48" s="21">
        <v>39</v>
      </c>
      <c r="B48" s="2" t="s">
        <v>34</v>
      </c>
      <c r="C48" s="2" t="s">
        <v>67</v>
      </c>
      <c r="D48" s="8" t="s">
        <v>21</v>
      </c>
      <c r="E48" s="1">
        <v>3</v>
      </c>
      <c r="F48" s="11"/>
      <c r="G48" s="21"/>
      <c r="H48" s="21"/>
      <c r="I48" s="21"/>
      <c r="J48" s="6">
        <v>9080</v>
      </c>
      <c r="K48" s="22">
        <f t="shared" si="0"/>
        <v>27240</v>
      </c>
    </row>
    <row r="49" spans="1:11" ht="25.5">
      <c r="A49" s="21">
        <v>40</v>
      </c>
      <c r="B49" s="2" t="s">
        <v>34</v>
      </c>
      <c r="C49" s="2" t="s">
        <v>68</v>
      </c>
      <c r="D49" s="8" t="s">
        <v>21</v>
      </c>
      <c r="E49" s="1">
        <v>2</v>
      </c>
      <c r="F49" s="11"/>
      <c r="G49" s="21"/>
      <c r="H49" s="21"/>
      <c r="I49" s="21"/>
      <c r="J49" s="6">
        <v>8732.69</v>
      </c>
      <c r="K49" s="21">
        <f t="shared" si="0"/>
        <v>17465.38</v>
      </c>
    </row>
    <row r="50" spans="1:11">
      <c r="A50" s="21">
        <v>41</v>
      </c>
      <c r="B50" s="2"/>
      <c r="C50" s="2" t="s">
        <v>187</v>
      </c>
      <c r="D50" s="8" t="s">
        <v>21</v>
      </c>
      <c r="E50" s="1">
        <v>1</v>
      </c>
      <c r="F50" s="11"/>
      <c r="G50" s="21"/>
      <c r="H50" s="21"/>
      <c r="I50" s="21"/>
      <c r="J50" s="6">
        <v>6806.59</v>
      </c>
      <c r="K50" s="21">
        <f t="shared" si="0"/>
        <v>6806.59</v>
      </c>
    </row>
    <row r="51" spans="1:11">
      <c r="A51" s="21">
        <v>42</v>
      </c>
      <c r="B51" s="2" t="s">
        <v>34</v>
      </c>
      <c r="C51" s="2" t="s">
        <v>69</v>
      </c>
      <c r="D51" s="8" t="s">
        <v>21</v>
      </c>
      <c r="E51" s="1">
        <v>3</v>
      </c>
      <c r="F51" s="11"/>
      <c r="G51" s="21"/>
      <c r="H51" s="21"/>
      <c r="I51" s="21"/>
      <c r="J51" s="6">
        <v>10550.96</v>
      </c>
      <c r="K51" s="21">
        <f t="shared" si="0"/>
        <v>31652.879999999997</v>
      </c>
    </row>
    <row r="52" spans="1:11">
      <c r="A52" s="21">
        <v>43</v>
      </c>
      <c r="B52" s="2" t="s">
        <v>34</v>
      </c>
      <c r="C52" s="2" t="s">
        <v>70</v>
      </c>
      <c r="D52" s="8" t="s">
        <v>21</v>
      </c>
      <c r="E52" s="1">
        <v>3</v>
      </c>
      <c r="F52" s="11"/>
      <c r="G52" s="21"/>
      <c r="H52" s="21"/>
      <c r="I52" s="21"/>
      <c r="J52" s="6">
        <v>6687.42</v>
      </c>
      <c r="K52" s="21">
        <f t="shared" si="0"/>
        <v>20062.260000000002</v>
      </c>
    </row>
    <row r="53" spans="1:11">
      <c r="A53" s="21">
        <v>44</v>
      </c>
      <c r="B53" s="2" t="s">
        <v>34</v>
      </c>
      <c r="C53" s="2" t="s">
        <v>71</v>
      </c>
      <c r="D53" s="8" t="s">
        <v>21</v>
      </c>
      <c r="E53" s="1">
        <v>2</v>
      </c>
      <c r="F53" s="11"/>
      <c r="G53" s="21"/>
      <c r="H53" s="21"/>
      <c r="I53" s="21"/>
      <c r="J53" s="6">
        <v>8853</v>
      </c>
      <c r="K53" s="22">
        <f t="shared" si="0"/>
        <v>17706</v>
      </c>
    </row>
    <row r="54" spans="1:11">
      <c r="A54" s="21">
        <v>45</v>
      </c>
      <c r="B54" s="2" t="s">
        <v>34</v>
      </c>
      <c r="C54" s="2" t="s">
        <v>72</v>
      </c>
      <c r="D54" s="8" t="s">
        <v>21</v>
      </c>
      <c r="E54" s="1">
        <v>2</v>
      </c>
      <c r="F54" s="11"/>
      <c r="G54" s="21"/>
      <c r="H54" s="21"/>
      <c r="I54" s="21"/>
      <c r="J54" s="6">
        <v>7377.5</v>
      </c>
      <c r="K54" s="22">
        <f t="shared" si="0"/>
        <v>14755</v>
      </c>
    </row>
    <row r="55" spans="1:11">
      <c r="A55" s="21">
        <v>46</v>
      </c>
      <c r="B55" s="2" t="s">
        <v>34</v>
      </c>
      <c r="C55" s="2" t="s">
        <v>73</v>
      </c>
      <c r="D55" s="8" t="s">
        <v>21</v>
      </c>
      <c r="E55" s="1">
        <v>2</v>
      </c>
      <c r="F55" s="11"/>
      <c r="G55" s="21"/>
      <c r="H55" s="21"/>
      <c r="I55" s="21"/>
      <c r="J55" s="6">
        <v>7945</v>
      </c>
      <c r="K55" s="22">
        <f t="shared" si="0"/>
        <v>15890</v>
      </c>
    </row>
    <row r="56" spans="1:11">
      <c r="A56" s="21">
        <v>47</v>
      </c>
      <c r="B56" s="2" t="s">
        <v>34</v>
      </c>
      <c r="C56" s="2" t="s">
        <v>74</v>
      </c>
      <c r="D56" s="8" t="s">
        <v>21</v>
      </c>
      <c r="E56" s="1">
        <v>3</v>
      </c>
      <c r="F56" s="11"/>
      <c r="G56" s="21"/>
      <c r="H56" s="21"/>
      <c r="I56" s="21"/>
      <c r="J56" s="21">
        <v>11066.2</v>
      </c>
      <c r="K56" s="21">
        <f t="shared" si="0"/>
        <v>33198.600000000006</v>
      </c>
    </row>
    <row r="57" spans="1:11">
      <c r="A57" s="21">
        <v>48</v>
      </c>
      <c r="B57" s="2" t="s">
        <v>34</v>
      </c>
      <c r="C57" s="2" t="s">
        <v>75</v>
      </c>
      <c r="D57" s="8" t="s">
        <v>21</v>
      </c>
      <c r="E57" s="1">
        <v>4</v>
      </c>
      <c r="F57" s="11"/>
      <c r="G57" s="21"/>
      <c r="H57" s="21"/>
      <c r="I57" s="21"/>
      <c r="J57" s="6">
        <v>4408.25</v>
      </c>
      <c r="K57" s="22">
        <f t="shared" si="0"/>
        <v>17633</v>
      </c>
    </row>
    <row r="58" spans="1:11">
      <c r="A58" s="21">
        <v>49</v>
      </c>
      <c r="B58" s="2" t="s">
        <v>34</v>
      </c>
      <c r="C58" s="2" t="s">
        <v>76</v>
      </c>
      <c r="D58" s="8" t="s">
        <v>21</v>
      </c>
      <c r="E58" s="1">
        <v>2</v>
      </c>
      <c r="F58" s="11"/>
      <c r="G58" s="21"/>
      <c r="H58" s="21"/>
      <c r="I58" s="21"/>
      <c r="J58" s="21">
        <v>29143.119999999999</v>
      </c>
      <c r="K58" s="21">
        <f t="shared" si="0"/>
        <v>58286.239999999998</v>
      </c>
    </row>
    <row r="59" spans="1:11">
      <c r="A59" s="21">
        <v>50</v>
      </c>
      <c r="B59" s="2" t="s">
        <v>34</v>
      </c>
      <c r="C59" s="2" t="s">
        <v>77</v>
      </c>
      <c r="D59" s="8" t="s">
        <v>21</v>
      </c>
      <c r="E59" s="1">
        <v>2</v>
      </c>
      <c r="F59" s="11"/>
      <c r="G59" s="21"/>
      <c r="H59" s="21"/>
      <c r="I59" s="21"/>
      <c r="J59" s="6">
        <v>14571.56</v>
      </c>
      <c r="K59" s="21">
        <f t="shared" si="0"/>
        <v>29143.119999999999</v>
      </c>
    </row>
    <row r="60" spans="1:11">
      <c r="A60" s="21">
        <v>51</v>
      </c>
      <c r="B60" s="2" t="s">
        <v>34</v>
      </c>
      <c r="C60" s="2" t="s">
        <v>78</v>
      </c>
      <c r="D60" s="8" t="s">
        <v>21</v>
      </c>
      <c r="E60" s="1">
        <v>2</v>
      </c>
      <c r="F60" s="11"/>
      <c r="G60" s="21"/>
      <c r="H60" s="21"/>
      <c r="I60" s="21"/>
      <c r="J60" s="6">
        <v>6476.25</v>
      </c>
      <c r="K60" s="21">
        <f t="shared" si="0"/>
        <v>12952.5</v>
      </c>
    </row>
    <row r="61" spans="1:11">
      <c r="A61" s="21">
        <v>52</v>
      </c>
      <c r="B61" s="2" t="s">
        <v>34</v>
      </c>
      <c r="C61" s="2" t="s">
        <v>79</v>
      </c>
      <c r="D61" s="8" t="s">
        <v>21</v>
      </c>
      <c r="E61" s="1">
        <v>8</v>
      </c>
      <c r="F61" s="11"/>
      <c r="G61" s="21"/>
      <c r="H61" s="21"/>
      <c r="I61" s="21"/>
      <c r="J61" s="6">
        <v>14140.75</v>
      </c>
      <c r="K61" s="22">
        <f t="shared" si="0"/>
        <v>113126</v>
      </c>
    </row>
    <row r="62" spans="1:11">
      <c r="A62" s="21">
        <v>53</v>
      </c>
      <c r="B62" s="2" t="s">
        <v>34</v>
      </c>
      <c r="C62" s="2" t="s">
        <v>80</v>
      </c>
      <c r="D62" s="8" t="s">
        <v>21</v>
      </c>
      <c r="E62" s="1">
        <v>6</v>
      </c>
      <c r="F62" s="11"/>
      <c r="G62" s="21"/>
      <c r="H62" s="21"/>
      <c r="I62" s="21"/>
      <c r="J62" s="6">
        <v>11152.3</v>
      </c>
      <c r="K62" s="21">
        <f t="shared" si="0"/>
        <v>66913.799999999988</v>
      </c>
    </row>
    <row r="63" spans="1:11">
      <c r="A63" s="21">
        <v>54</v>
      </c>
      <c r="B63" s="2" t="s">
        <v>34</v>
      </c>
      <c r="C63" s="3" t="s">
        <v>82</v>
      </c>
      <c r="D63" s="8" t="s">
        <v>20</v>
      </c>
      <c r="E63" s="1">
        <v>3</v>
      </c>
      <c r="F63" s="11"/>
      <c r="G63" s="21"/>
      <c r="H63" s="21"/>
      <c r="I63" s="21"/>
      <c r="J63" s="6">
        <v>71133.600000000006</v>
      </c>
      <c r="K63" s="21">
        <f t="shared" si="0"/>
        <v>213400.80000000002</v>
      </c>
    </row>
    <row r="64" spans="1:11">
      <c r="A64" s="21">
        <v>55</v>
      </c>
      <c r="B64" s="2" t="s">
        <v>34</v>
      </c>
      <c r="C64" s="3" t="s">
        <v>83</v>
      </c>
      <c r="D64" s="8" t="s">
        <v>20</v>
      </c>
      <c r="E64" s="1">
        <v>3</v>
      </c>
      <c r="F64" s="11"/>
      <c r="G64" s="21"/>
      <c r="H64" s="21"/>
      <c r="I64" s="21"/>
      <c r="J64" s="6">
        <v>71133.600000000006</v>
      </c>
      <c r="K64" s="21">
        <f t="shared" si="0"/>
        <v>213400.80000000002</v>
      </c>
    </row>
    <row r="65" spans="1:11">
      <c r="A65" s="21">
        <v>56</v>
      </c>
      <c r="B65" s="2" t="s">
        <v>34</v>
      </c>
      <c r="C65" s="3" t="s">
        <v>84</v>
      </c>
      <c r="D65" s="8" t="s">
        <v>21</v>
      </c>
      <c r="E65" s="1">
        <v>5</v>
      </c>
      <c r="F65" s="11"/>
      <c r="G65" s="21"/>
      <c r="H65" s="21"/>
      <c r="I65" s="21"/>
      <c r="J65" s="6">
        <v>2808</v>
      </c>
      <c r="K65" s="22">
        <f t="shared" si="0"/>
        <v>14040</v>
      </c>
    </row>
    <row r="66" spans="1:11">
      <c r="A66" s="21">
        <v>57</v>
      </c>
      <c r="B66" s="2" t="s">
        <v>34</v>
      </c>
      <c r="C66" s="3" t="s">
        <v>85</v>
      </c>
      <c r="D66" s="8" t="s">
        <v>21</v>
      </c>
      <c r="E66" s="1">
        <v>6</v>
      </c>
      <c r="F66" s="11"/>
      <c r="G66" s="21"/>
      <c r="H66" s="21"/>
      <c r="I66" s="21"/>
      <c r="J66" s="6">
        <v>2808</v>
      </c>
      <c r="K66" s="22">
        <f t="shared" si="0"/>
        <v>16848</v>
      </c>
    </row>
    <row r="67" spans="1:11">
      <c r="A67" s="21">
        <v>58</v>
      </c>
      <c r="B67" s="2" t="s">
        <v>34</v>
      </c>
      <c r="C67" s="3" t="s">
        <v>86</v>
      </c>
      <c r="D67" s="8" t="s">
        <v>21</v>
      </c>
      <c r="E67" s="1">
        <v>4</v>
      </c>
      <c r="F67" s="11"/>
      <c r="G67" s="21"/>
      <c r="H67" s="21"/>
      <c r="I67" s="21"/>
      <c r="J67" s="21">
        <v>19481.8</v>
      </c>
      <c r="K67" s="21">
        <f t="shared" ref="K67:K127" si="1">J67*E67</f>
        <v>77927.199999999997</v>
      </c>
    </row>
    <row r="68" spans="1:11">
      <c r="A68" s="21">
        <v>59</v>
      </c>
      <c r="B68" s="2" t="s">
        <v>34</v>
      </c>
      <c r="C68" s="3" t="s">
        <v>87</v>
      </c>
      <c r="D68" s="8" t="s">
        <v>21</v>
      </c>
      <c r="E68" s="1">
        <v>13</v>
      </c>
      <c r="F68" s="11"/>
      <c r="G68" s="21"/>
      <c r="H68" s="21"/>
      <c r="I68" s="21"/>
      <c r="J68" s="6">
        <v>1693.3</v>
      </c>
      <c r="K68" s="21">
        <f t="shared" si="1"/>
        <v>22012.899999999998</v>
      </c>
    </row>
    <row r="69" spans="1:11">
      <c r="A69" s="21">
        <v>60</v>
      </c>
      <c r="B69" s="2" t="s">
        <v>34</v>
      </c>
      <c r="C69" s="3" t="s">
        <v>88</v>
      </c>
      <c r="D69" s="8" t="s">
        <v>21</v>
      </c>
      <c r="E69" s="1">
        <v>2</v>
      </c>
      <c r="F69" s="23"/>
      <c r="G69" s="21"/>
      <c r="H69" s="21"/>
      <c r="I69" s="21"/>
      <c r="J69" s="6">
        <v>6413.3</v>
      </c>
      <c r="K69" s="21">
        <f t="shared" si="1"/>
        <v>12826.6</v>
      </c>
    </row>
    <row r="70" spans="1:11">
      <c r="A70" s="21">
        <v>62</v>
      </c>
      <c r="B70" s="2" t="s">
        <v>34</v>
      </c>
      <c r="C70" s="2" t="s">
        <v>91</v>
      </c>
      <c r="D70" s="8" t="s">
        <v>90</v>
      </c>
      <c r="E70" s="21">
        <v>2</v>
      </c>
      <c r="F70" s="23"/>
      <c r="G70" s="21"/>
      <c r="H70" s="21"/>
      <c r="I70" s="21"/>
      <c r="J70" s="6">
        <v>15290.45</v>
      </c>
      <c r="K70" s="21">
        <f t="shared" si="1"/>
        <v>30580.9</v>
      </c>
    </row>
    <row r="71" spans="1:11" ht="25.5">
      <c r="A71" s="21">
        <v>63</v>
      </c>
      <c r="B71" s="2" t="s">
        <v>34</v>
      </c>
      <c r="C71" s="2" t="s">
        <v>153</v>
      </c>
      <c r="D71" s="8" t="s">
        <v>21</v>
      </c>
      <c r="E71" s="21">
        <v>3</v>
      </c>
      <c r="F71" s="23"/>
      <c r="G71" s="24"/>
      <c r="H71" s="21"/>
      <c r="I71" s="21"/>
      <c r="J71" s="6">
        <v>7142.54</v>
      </c>
      <c r="K71" s="21">
        <f t="shared" si="1"/>
        <v>21427.62</v>
      </c>
    </row>
    <row r="72" spans="1:11" ht="25.5">
      <c r="A72" s="21">
        <v>64</v>
      </c>
      <c r="B72" s="2" t="s">
        <v>34</v>
      </c>
      <c r="C72" s="2" t="s">
        <v>154</v>
      </c>
      <c r="D72" s="8" t="s">
        <v>21</v>
      </c>
      <c r="E72" s="21">
        <v>8</v>
      </c>
      <c r="F72" s="23"/>
      <c r="G72" s="24"/>
      <c r="H72" s="21"/>
      <c r="I72" s="21"/>
      <c r="J72" s="6">
        <v>3764.2</v>
      </c>
      <c r="K72" s="21">
        <f t="shared" si="1"/>
        <v>30113.599999999999</v>
      </c>
    </row>
    <row r="73" spans="1:11" ht="25.5">
      <c r="A73" s="21">
        <v>65</v>
      </c>
      <c r="B73" s="2" t="s">
        <v>34</v>
      </c>
      <c r="C73" s="2" t="s">
        <v>155</v>
      </c>
      <c r="D73" s="8" t="s">
        <v>21</v>
      </c>
      <c r="E73" s="21">
        <v>7</v>
      </c>
      <c r="F73" s="23"/>
      <c r="G73" s="24"/>
      <c r="H73" s="21"/>
      <c r="I73" s="21"/>
      <c r="J73" s="6">
        <v>4938.3</v>
      </c>
      <c r="K73" s="21">
        <f t="shared" si="1"/>
        <v>34568.1</v>
      </c>
    </row>
    <row r="74" spans="1:11" ht="25.5">
      <c r="A74" s="21">
        <v>66</v>
      </c>
      <c r="B74" s="2" t="s">
        <v>34</v>
      </c>
      <c r="C74" s="2" t="s">
        <v>156</v>
      </c>
      <c r="D74" s="8" t="s">
        <v>21</v>
      </c>
      <c r="E74" s="21">
        <v>8</v>
      </c>
      <c r="F74" s="23"/>
      <c r="G74" s="24"/>
      <c r="H74" s="21"/>
      <c r="I74" s="21"/>
      <c r="J74" s="6">
        <v>3221.4</v>
      </c>
      <c r="K74" s="21">
        <f t="shared" si="1"/>
        <v>25771.200000000001</v>
      </c>
    </row>
    <row r="75" spans="1:11">
      <c r="A75" s="21">
        <v>67</v>
      </c>
      <c r="B75" s="2" t="s">
        <v>34</v>
      </c>
      <c r="C75" s="2" t="s">
        <v>157</v>
      </c>
      <c r="D75" s="8" t="s">
        <v>21</v>
      </c>
      <c r="E75" s="21">
        <v>188</v>
      </c>
      <c r="F75" s="23"/>
      <c r="G75" s="24"/>
      <c r="H75" s="21"/>
      <c r="I75" s="21"/>
      <c r="J75" s="6">
        <v>1758.2</v>
      </c>
      <c r="K75" s="21">
        <f t="shared" si="1"/>
        <v>330541.60000000003</v>
      </c>
    </row>
    <row r="76" spans="1:11" ht="25.5">
      <c r="A76" s="21">
        <v>69</v>
      </c>
      <c r="B76" s="2" t="s">
        <v>34</v>
      </c>
      <c r="C76" s="2" t="s">
        <v>158</v>
      </c>
      <c r="D76" s="8" t="s">
        <v>21</v>
      </c>
      <c r="E76" s="21">
        <v>3</v>
      </c>
      <c r="F76" s="23"/>
      <c r="G76" s="24"/>
      <c r="H76" s="21"/>
      <c r="I76" s="21"/>
      <c r="J76" s="6">
        <v>5413.84</v>
      </c>
      <c r="K76" s="21">
        <f t="shared" si="1"/>
        <v>16241.52</v>
      </c>
    </row>
    <row r="77" spans="1:11">
      <c r="A77" s="21">
        <v>70</v>
      </c>
      <c r="B77" s="2" t="s">
        <v>34</v>
      </c>
      <c r="C77" s="2" t="s">
        <v>161</v>
      </c>
      <c r="D77" s="8" t="s">
        <v>21</v>
      </c>
      <c r="E77" s="21">
        <v>1</v>
      </c>
      <c r="F77" s="23"/>
      <c r="G77" s="24"/>
      <c r="H77" s="21"/>
      <c r="I77" s="21"/>
      <c r="J77" s="6">
        <v>68653.02</v>
      </c>
      <c r="K77" s="21">
        <f t="shared" si="1"/>
        <v>68653.02</v>
      </c>
    </row>
    <row r="78" spans="1:11">
      <c r="A78" s="21">
        <v>71</v>
      </c>
      <c r="B78" s="2" t="s">
        <v>34</v>
      </c>
      <c r="C78" s="2" t="s">
        <v>162</v>
      </c>
      <c r="D78" s="8" t="s">
        <v>21</v>
      </c>
      <c r="E78" s="21">
        <v>7</v>
      </c>
      <c r="F78" s="23"/>
      <c r="G78" s="24"/>
      <c r="H78" s="21"/>
      <c r="I78" s="21"/>
      <c r="J78" s="6">
        <v>5515.32</v>
      </c>
      <c r="K78" s="21">
        <f t="shared" si="1"/>
        <v>38607.24</v>
      </c>
    </row>
    <row r="79" spans="1:11">
      <c r="A79" s="21">
        <v>72</v>
      </c>
      <c r="B79" s="2" t="s">
        <v>34</v>
      </c>
      <c r="C79" s="2" t="s">
        <v>163</v>
      </c>
      <c r="D79" s="8" t="s">
        <v>21</v>
      </c>
      <c r="E79" s="21">
        <v>4</v>
      </c>
      <c r="F79" s="23"/>
      <c r="G79" s="24"/>
      <c r="H79" s="21"/>
      <c r="I79" s="21"/>
      <c r="J79" s="6">
        <v>15190.14</v>
      </c>
      <c r="K79" s="21">
        <f t="shared" si="1"/>
        <v>60760.56</v>
      </c>
    </row>
    <row r="80" spans="1:11">
      <c r="A80" s="21">
        <v>73</v>
      </c>
      <c r="B80" s="2" t="s">
        <v>34</v>
      </c>
      <c r="C80" s="3" t="s">
        <v>164</v>
      </c>
      <c r="D80" s="8" t="s">
        <v>21</v>
      </c>
      <c r="E80" s="1">
        <v>3</v>
      </c>
      <c r="F80" s="23"/>
      <c r="G80" s="24"/>
      <c r="H80" s="21"/>
      <c r="I80" s="21"/>
      <c r="J80" s="6">
        <v>1572.36</v>
      </c>
      <c r="K80" s="21">
        <f t="shared" si="1"/>
        <v>4717.08</v>
      </c>
    </row>
    <row r="81" spans="1:11">
      <c r="A81" s="21">
        <v>74</v>
      </c>
      <c r="B81" s="2"/>
      <c r="C81" s="3" t="s">
        <v>185</v>
      </c>
      <c r="D81" s="1" t="s">
        <v>10</v>
      </c>
      <c r="E81" s="1">
        <v>1</v>
      </c>
      <c r="F81" s="21"/>
      <c r="G81" s="21"/>
      <c r="H81" s="21"/>
      <c r="I81" s="21"/>
      <c r="J81" s="6">
        <v>617394</v>
      </c>
      <c r="K81" s="22">
        <f t="shared" si="1"/>
        <v>617394</v>
      </c>
    </row>
    <row r="82" spans="1:11">
      <c r="A82" s="21">
        <v>75</v>
      </c>
      <c r="B82" s="2" t="s">
        <v>34</v>
      </c>
      <c r="C82" s="3" t="s">
        <v>181</v>
      </c>
      <c r="D82" s="1" t="s">
        <v>180</v>
      </c>
      <c r="E82" s="1">
        <v>3</v>
      </c>
      <c r="F82" s="21"/>
      <c r="G82" s="21"/>
      <c r="H82" s="21"/>
      <c r="I82" s="21"/>
      <c r="J82" s="6">
        <v>79251.38</v>
      </c>
      <c r="K82" s="22">
        <f t="shared" si="1"/>
        <v>237754.14</v>
      </c>
    </row>
    <row r="83" spans="1:11" ht="25.5">
      <c r="A83" s="21">
        <v>76</v>
      </c>
      <c r="B83" s="2" t="s">
        <v>34</v>
      </c>
      <c r="C83" s="3" t="s">
        <v>188</v>
      </c>
      <c r="D83" s="1" t="s">
        <v>21</v>
      </c>
      <c r="E83" s="1">
        <v>4</v>
      </c>
      <c r="F83" s="21"/>
      <c r="G83" s="21"/>
      <c r="H83" s="21"/>
      <c r="I83" s="21"/>
      <c r="J83" s="6">
        <v>17700</v>
      </c>
      <c r="K83" s="22">
        <f t="shared" si="1"/>
        <v>70800</v>
      </c>
    </row>
    <row r="84" spans="1:11">
      <c r="A84" s="21">
        <v>78</v>
      </c>
      <c r="B84" s="2" t="s">
        <v>34</v>
      </c>
      <c r="C84" s="3" t="s">
        <v>182</v>
      </c>
      <c r="D84" s="1" t="s">
        <v>21</v>
      </c>
      <c r="E84" s="1">
        <v>1</v>
      </c>
      <c r="F84" s="21"/>
      <c r="G84" s="21"/>
      <c r="H84" s="21"/>
      <c r="I84" s="21"/>
      <c r="J84" s="6">
        <v>125438.72</v>
      </c>
      <c r="K84" s="22">
        <f t="shared" si="1"/>
        <v>125438.72</v>
      </c>
    </row>
    <row r="85" spans="1:11">
      <c r="A85" s="21">
        <v>80</v>
      </c>
      <c r="B85" s="2" t="s">
        <v>34</v>
      </c>
      <c r="C85" s="3" t="s">
        <v>183</v>
      </c>
      <c r="D85" s="1" t="s">
        <v>21</v>
      </c>
      <c r="E85" s="1">
        <v>6</v>
      </c>
      <c r="F85" s="21"/>
      <c r="G85" s="21"/>
      <c r="H85" s="21"/>
      <c r="I85" s="21"/>
      <c r="J85" s="6">
        <v>12630.72</v>
      </c>
      <c r="K85" s="22">
        <f t="shared" si="1"/>
        <v>75784.319999999992</v>
      </c>
    </row>
    <row r="86" spans="1:11">
      <c r="A86" s="21">
        <v>81</v>
      </c>
      <c r="B86" s="2" t="s">
        <v>34</v>
      </c>
      <c r="C86" s="3" t="s">
        <v>89</v>
      </c>
      <c r="D86" s="1" t="s">
        <v>15</v>
      </c>
      <c r="E86" s="1">
        <v>3</v>
      </c>
      <c r="F86" s="21"/>
      <c r="G86" s="21"/>
      <c r="H86" s="21"/>
      <c r="I86" s="21"/>
      <c r="J86" s="6">
        <v>3888.1</v>
      </c>
      <c r="K86" s="22">
        <f t="shared" si="1"/>
        <v>11664.3</v>
      </c>
    </row>
    <row r="87" spans="1:11" ht="25.5">
      <c r="A87" s="21">
        <v>83</v>
      </c>
      <c r="B87" s="2" t="s">
        <v>34</v>
      </c>
      <c r="C87" s="3" t="s">
        <v>186</v>
      </c>
      <c r="D87" s="1" t="s">
        <v>21</v>
      </c>
      <c r="E87" s="1">
        <v>1</v>
      </c>
      <c r="F87" s="21"/>
      <c r="G87" s="21"/>
      <c r="H87" s="21"/>
      <c r="I87" s="21"/>
      <c r="J87" s="6">
        <v>403307.41</v>
      </c>
      <c r="K87" s="22">
        <f t="shared" si="1"/>
        <v>403307.41</v>
      </c>
    </row>
    <row r="88" spans="1:11">
      <c r="A88" s="21">
        <v>84</v>
      </c>
      <c r="B88" s="2" t="s">
        <v>34</v>
      </c>
      <c r="C88" s="2" t="s">
        <v>190</v>
      </c>
      <c r="D88" s="1" t="s">
        <v>21</v>
      </c>
      <c r="E88" s="1">
        <v>3</v>
      </c>
      <c r="F88" s="1"/>
      <c r="G88" s="1"/>
      <c r="H88" s="1"/>
      <c r="I88" s="1"/>
      <c r="J88" s="6">
        <v>107329.26</v>
      </c>
      <c r="K88" s="22">
        <f t="shared" si="1"/>
        <v>321987.77999999997</v>
      </c>
    </row>
    <row r="89" spans="1:11">
      <c r="A89" s="21">
        <v>85</v>
      </c>
      <c r="B89" s="2" t="s">
        <v>34</v>
      </c>
      <c r="C89" s="2" t="s">
        <v>191</v>
      </c>
      <c r="D89" s="1" t="s">
        <v>21</v>
      </c>
      <c r="E89" s="1">
        <v>3</v>
      </c>
      <c r="F89" s="1"/>
      <c r="G89" s="1"/>
      <c r="H89" s="1"/>
      <c r="I89" s="1"/>
      <c r="J89" s="6">
        <v>124014.46</v>
      </c>
      <c r="K89" s="22">
        <f t="shared" si="1"/>
        <v>372043.38</v>
      </c>
    </row>
    <row r="90" spans="1:11" ht="16.5" customHeight="1">
      <c r="A90" s="21">
        <v>86</v>
      </c>
      <c r="B90" s="2" t="s">
        <v>34</v>
      </c>
      <c r="C90" s="2" t="s">
        <v>192</v>
      </c>
      <c r="D90" s="1" t="s">
        <v>21</v>
      </c>
      <c r="E90" s="1">
        <v>1</v>
      </c>
      <c r="F90" s="1"/>
      <c r="G90" s="1"/>
      <c r="H90" s="1"/>
      <c r="I90" s="1"/>
      <c r="J90" s="6">
        <v>143191.82</v>
      </c>
      <c r="K90" s="22">
        <f t="shared" si="1"/>
        <v>143191.82</v>
      </c>
    </row>
    <row r="91" spans="1:11">
      <c r="A91" s="21">
        <v>87</v>
      </c>
      <c r="B91" s="2" t="s">
        <v>34</v>
      </c>
      <c r="C91" s="2" t="s">
        <v>193</v>
      </c>
      <c r="D91" s="1" t="s">
        <v>21</v>
      </c>
      <c r="E91" s="1">
        <v>1</v>
      </c>
      <c r="F91" s="1"/>
      <c r="G91" s="1"/>
      <c r="H91" s="1"/>
      <c r="I91" s="1"/>
      <c r="J91" s="6">
        <v>336292.92</v>
      </c>
      <c r="K91" s="22">
        <f t="shared" si="1"/>
        <v>336292.92</v>
      </c>
    </row>
    <row r="92" spans="1:11">
      <c r="A92" s="21">
        <v>88</v>
      </c>
      <c r="B92" s="2" t="s">
        <v>34</v>
      </c>
      <c r="C92" s="2" t="s">
        <v>194</v>
      </c>
      <c r="D92" s="1" t="s">
        <v>152</v>
      </c>
      <c r="E92" s="1">
        <v>3</v>
      </c>
      <c r="F92" s="1"/>
      <c r="G92" s="1"/>
      <c r="H92" s="1"/>
      <c r="I92" s="1"/>
      <c r="J92" s="6">
        <v>11440.1</v>
      </c>
      <c r="K92" s="22">
        <f t="shared" si="1"/>
        <v>34320.300000000003</v>
      </c>
    </row>
    <row r="93" spans="1:11">
      <c r="A93" s="21">
        <v>90</v>
      </c>
      <c r="B93" s="2" t="s">
        <v>34</v>
      </c>
      <c r="C93" s="2" t="s">
        <v>205</v>
      </c>
      <c r="D93" s="8" t="s">
        <v>15</v>
      </c>
      <c r="E93" s="1">
        <v>21</v>
      </c>
      <c r="F93" s="11"/>
      <c r="G93" s="8"/>
      <c r="H93" s="1"/>
      <c r="I93" s="1"/>
      <c r="J93" s="6">
        <v>2183</v>
      </c>
      <c r="K93" s="22">
        <f t="shared" si="1"/>
        <v>45843</v>
      </c>
    </row>
    <row r="94" spans="1:11">
      <c r="A94" s="21">
        <v>91</v>
      </c>
      <c r="B94" s="2" t="s">
        <v>34</v>
      </c>
      <c r="C94" s="2" t="s">
        <v>206</v>
      </c>
      <c r="D94" s="8" t="s">
        <v>21</v>
      </c>
      <c r="E94" s="1">
        <v>1</v>
      </c>
      <c r="F94" s="11"/>
      <c r="G94" s="8"/>
      <c r="H94" s="1"/>
      <c r="I94" s="1"/>
      <c r="J94" s="6">
        <v>11564</v>
      </c>
      <c r="K94" s="22">
        <f t="shared" si="1"/>
        <v>11564</v>
      </c>
    </row>
    <row r="95" spans="1:11">
      <c r="A95" s="21">
        <v>92</v>
      </c>
      <c r="B95" s="2" t="s">
        <v>34</v>
      </c>
      <c r="C95" s="2" t="s">
        <v>207</v>
      </c>
      <c r="D95" s="8" t="s">
        <v>21</v>
      </c>
      <c r="E95" s="1">
        <v>15</v>
      </c>
      <c r="F95" s="11"/>
      <c r="G95" s="8"/>
      <c r="H95" s="1"/>
      <c r="I95" s="1"/>
      <c r="J95" s="6">
        <v>1922.22</v>
      </c>
      <c r="K95" s="22">
        <f t="shared" si="1"/>
        <v>28833.3</v>
      </c>
    </row>
    <row r="96" spans="1:11" ht="17.25" customHeight="1">
      <c r="A96" s="21">
        <v>93</v>
      </c>
      <c r="B96" s="2" t="s">
        <v>34</v>
      </c>
      <c r="C96" s="2" t="s">
        <v>208</v>
      </c>
      <c r="D96" s="8" t="s">
        <v>21</v>
      </c>
      <c r="E96" s="1">
        <v>11</v>
      </c>
      <c r="F96" s="11"/>
      <c r="G96" s="8"/>
      <c r="H96" s="1"/>
      <c r="I96" s="1"/>
      <c r="J96" s="6">
        <v>1721.62</v>
      </c>
      <c r="K96" s="22">
        <f t="shared" si="1"/>
        <v>18937.82</v>
      </c>
    </row>
    <row r="97" spans="1:11" ht="14.25" customHeight="1">
      <c r="A97" s="21">
        <v>94</v>
      </c>
      <c r="B97" s="2" t="s">
        <v>34</v>
      </c>
      <c r="C97" s="2" t="s">
        <v>209</v>
      </c>
      <c r="D97" s="8" t="s">
        <v>21</v>
      </c>
      <c r="E97" s="1">
        <v>15</v>
      </c>
      <c r="F97" s="11"/>
      <c r="G97" s="8"/>
      <c r="H97" s="1"/>
      <c r="I97" s="1"/>
      <c r="J97" s="6">
        <v>2015.44</v>
      </c>
      <c r="K97" s="22">
        <f t="shared" si="1"/>
        <v>30231.600000000002</v>
      </c>
    </row>
    <row r="98" spans="1:11" ht="25.5">
      <c r="A98" s="21">
        <v>95</v>
      </c>
      <c r="B98" s="2" t="s">
        <v>34</v>
      </c>
      <c r="C98" s="2" t="s">
        <v>210</v>
      </c>
      <c r="D98" s="8" t="s">
        <v>21</v>
      </c>
      <c r="E98" s="1">
        <v>15</v>
      </c>
      <c r="F98" s="11"/>
      <c r="G98" s="8"/>
      <c r="H98" s="1"/>
      <c r="I98" s="1"/>
      <c r="J98" s="6">
        <v>2179.46</v>
      </c>
      <c r="K98" s="22">
        <f t="shared" si="1"/>
        <v>32691.9</v>
      </c>
    </row>
    <row r="99" spans="1:11">
      <c r="A99" s="21">
        <v>96</v>
      </c>
      <c r="B99" s="2" t="s">
        <v>34</v>
      </c>
      <c r="C99" s="2" t="s">
        <v>211</v>
      </c>
      <c r="D99" s="8" t="s">
        <v>21</v>
      </c>
      <c r="E99" s="1">
        <v>1</v>
      </c>
      <c r="F99" s="11"/>
      <c r="G99" s="8"/>
      <c r="H99" s="1"/>
      <c r="I99" s="1"/>
      <c r="J99" s="6">
        <v>151882.81</v>
      </c>
      <c r="K99" s="22">
        <f t="shared" si="1"/>
        <v>151882.81</v>
      </c>
    </row>
    <row r="100" spans="1:11">
      <c r="A100" s="21">
        <v>97</v>
      </c>
      <c r="B100" s="2" t="s">
        <v>34</v>
      </c>
      <c r="C100" s="2" t="s">
        <v>212</v>
      </c>
      <c r="D100" s="8" t="s">
        <v>21</v>
      </c>
      <c r="E100" s="1">
        <v>1</v>
      </c>
      <c r="F100" s="11"/>
      <c r="G100" s="8"/>
      <c r="H100" s="1"/>
      <c r="I100" s="1"/>
      <c r="J100" s="6">
        <v>468342</v>
      </c>
      <c r="K100" s="22">
        <f t="shared" si="1"/>
        <v>468342</v>
      </c>
    </row>
    <row r="101" spans="1:11">
      <c r="A101" s="21">
        <v>98</v>
      </c>
      <c r="B101" s="2" t="s">
        <v>34</v>
      </c>
      <c r="C101" s="2" t="s">
        <v>213</v>
      </c>
      <c r="D101" s="8" t="s">
        <v>21</v>
      </c>
      <c r="E101" s="1">
        <v>1</v>
      </c>
      <c r="F101" s="11"/>
      <c r="G101" s="8"/>
      <c r="H101" s="1"/>
      <c r="I101" s="1"/>
      <c r="J101" s="6">
        <v>304422.3</v>
      </c>
      <c r="K101" s="22">
        <f t="shared" si="1"/>
        <v>304422.3</v>
      </c>
    </row>
    <row r="102" spans="1:11">
      <c r="A102" s="21">
        <v>99</v>
      </c>
      <c r="B102" s="2" t="s">
        <v>34</v>
      </c>
      <c r="C102" s="2" t="s">
        <v>216</v>
      </c>
      <c r="D102" s="8" t="s">
        <v>21</v>
      </c>
      <c r="E102" s="1">
        <v>6</v>
      </c>
      <c r="F102" s="11"/>
      <c r="G102" s="8"/>
      <c r="H102" s="1"/>
      <c r="I102" s="1"/>
      <c r="J102" s="6">
        <v>11446</v>
      </c>
      <c r="K102" s="22">
        <f t="shared" si="1"/>
        <v>68676</v>
      </c>
    </row>
    <row r="103" spans="1:11">
      <c r="A103" s="21">
        <v>100</v>
      </c>
      <c r="B103" s="2" t="s">
        <v>34</v>
      </c>
      <c r="C103" s="2" t="s">
        <v>217</v>
      </c>
      <c r="D103" s="8" t="s">
        <v>21</v>
      </c>
      <c r="E103" s="1">
        <v>4</v>
      </c>
      <c r="F103" s="11"/>
      <c r="G103" s="8"/>
      <c r="H103" s="1"/>
      <c r="I103" s="1"/>
      <c r="J103" s="6">
        <v>11682</v>
      </c>
      <c r="K103" s="22">
        <f t="shared" si="1"/>
        <v>46728</v>
      </c>
    </row>
    <row r="104" spans="1:11">
      <c r="A104" s="21">
        <v>101</v>
      </c>
      <c r="B104" s="2" t="s">
        <v>34</v>
      </c>
      <c r="C104" s="2" t="s">
        <v>89</v>
      </c>
      <c r="D104" s="8" t="s">
        <v>15</v>
      </c>
      <c r="E104" s="1">
        <v>30</v>
      </c>
      <c r="F104" s="11"/>
      <c r="G104" s="8"/>
      <c r="H104" s="1"/>
      <c r="I104" s="1"/>
      <c r="J104" s="6">
        <v>3864.5</v>
      </c>
      <c r="K104" s="22">
        <f t="shared" si="1"/>
        <v>115935</v>
      </c>
    </row>
    <row r="105" spans="1:11">
      <c r="A105" s="21">
        <v>102</v>
      </c>
      <c r="B105" s="2" t="s">
        <v>34</v>
      </c>
      <c r="C105" s="2" t="s">
        <v>219</v>
      </c>
      <c r="D105" s="8" t="s">
        <v>10</v>
      </c>
      <c r="E105" s="1">
        <v>1</v>
      </c>
      <c r="F105" s="11"/>
      <c r="G105" s="8"/>
      <c r="H105" s="1"/>
      <c r="I105" s="1"/>
      <c r="J105" s="6">
        <v>321768.3</v>
      </c>
      <c r="K105" s="22">
        <f t="shared" si="1"/>
        <v>321768.3</v>
      </c>
    </row>
    <row r="106" spans="1:11">
      <c r="A106" s="21">
        <v>103</v>
      </c>
      <c r="B106" s="2" t="s">
        <v>34</v>
      </c>
      <c r="C106" s="2" t="s">
        <v>218</v>
      </c>
      <c r="D106" s="8" t="s">
        <v>10</v>
      </c>
      <c r="E106" s="1">
        <v>0.85</v>
      </c>
      <c r="F106" s="11"/>
      <c r="G106" s="8"/>
      <c r="H106" s="1"/>
      <c r="I106" s="1"/>
      <c r="J106" s="6">
        <v>231085.3</v>
      </c>
      <c r="K106" s="22">
        <f t="shared" si="1"/>
        <v>196422.50499999998</v>
      </c>
    </row>
    <row r="107" spans="1:11">
      <c r="A107" s="21">
        <v>104</v>
      </c>
      <c r="B107" s="2" t="s">
        <v>34</v>
      </c>
      <c r="C107" s="3" t="s">
        <v>220</v>
      </c>
      <c r="D107" s="7" t="s">
        <v>15</v>
      </c>
      <c r="E107" s="1">
        <v>150</v>
      </c>
      <c r="F107" s="11"/>
      <c r="G107" s="8"/>
      <c r="H107" s="1"/>
      <c r="I107" s="1"/>
      <c r="J107" s="6">
        <v>558.13</v>
      </c>
      <c r="K107" s="22">
        <f t="shared" si="1"/>
        <v>83719.5</v>
      </c>
    </row>
    <row r="108" spans="1:11">
      <c r="A108" s="21">
        <v>105</v>
      </c>
      <c r="B108" s="2" t="s">
        <v>34</v>
      </c>
      <c r="C108" s="3" t="s">
        <v>221</v>
      </c>
      <c r="D108" s="7" t="s">
        <v>21</v>
      </c>
      <c r="E108" s="1">
        <v>1</v>
      </c>
      <c r="F108" s="11"/>
      <c r="G108" s="8"/>
      <c r="H108" s="1"/>
      <c r="I108" s="1"/>
      <c r="J108" s="6">
        <v>229211.85</v>
      </c>
      <c r="K108" s="22">
        <f t="shared" si="1"/>
        <v>229211.85</v>
      </c>
    </row>
    <row r="109" spans="1:11">
      <c r="A109" s="21">
        <v>106</v>
      </c>
      <c r="B109" s="2" t="s">
        <v>34</v>
      </c>
      <c r="C109" s="3" t="s">
        <v>222</v>
      </c>
      <c r="D109" s="7" t="s">
        <v>21</v>
      </c>
      <c r="E109" s="1">
        <v>2</v>
      </c>
      <c r="F109" s="11"/>
      <c r="G109" s="8"/>
      <c r="H109" s="1"/>
      <c r="I109" s="1"/>
      <c r="J109" s="6">
        <v>231521.74</v>
      </c>
      <c r="K109" s="22">
        <f t="shared" si="1"/>
        <v>463043.48</v>
      </c>
    </row>
    <row r="110" spans="1:11">
      <c r="A110" s="21">
        <v>107</v>
      </c>
      <c r="B110" s="2" t="s">
        <v>34</v>
      </c>
      <c r="C110" s="3" t="s">
        <v>223</v>
      </c>
      <c r="D110" s="7" t="s">
        <v>21</v>
      </c>
      <c r="E110" s="1">
        <v>1</v>
      </c>
      <c r="F110" s="11"/>
      <c r="G110" s="8"/>
      <c r="H110" s="1"/>
      <c r="I110" s="1"/>
      <c r="J110" s="6">
        <v>47286.53</v>
      </c>
      <c r="K110" s="22">
        <f t="shared" si="1"/>
        <v>47286.53</v>
      </c>
    </row>
    <row r="111" spans="1:11">
      <c r="A111" s="21">
        <v>108</v>
      </c>
      <c r="B111" s="2" t="s">
        <v>34</v>
      </c>
      <c r="C111" s="2" t="s">
        <v>189</v>
      </c>
      <c r="D111" s="8" t="s">
        <v>21</v>
      </c>
      <c r="E111" s="21">
        <v>1</v>
      </c>
      <c r="F111" s="23"/>
      <c r="G111" s="24"/>
      <c r="H111" s="21"/>
      <c r="I111" s="21"/>
      <c r="J111" s="6">
        <v>1000</v>
      </c>
      <c r="K111" s="22">
        <f t="shared" si="1"/>
        <v>1000</v>
      </c>
    </row>
    <row r="112" spans="1:11">
      <c r="A112" s="21">
        <v>109</v>
      </c>
      <c r="B112" s="2" t="s">
        <v>34</v>
      </c>
      <c r="C112" s="2" t="s">
        <v>196</v>
      </c>
      <c r="D112" s="1" t="s">
        <v>21</v>
      </c>
      <c r="E112" s="1">
        <v>2</v>
      </c>
      <c r="F112" s="11"/>
      <c r="G112" s="8"/>
      <c r="H112" s="1"/>
      <c r="I112" s="1"/>
      <c r="J112" s="6">
        <v>700</v>
      </c>
      <c r="K112" s="22">
        <f t="shared" si="1"/>
        <v>1400</v>
      </c>
    </row>
    <row r="113" spans="1:11" ht="25.5">
      <c r="A113" s="21">
        <v>110</v>
      </c>
      <c r="B113" s="2" t="s">
        <v>34</v>
      </c>
      <c r="C113" s="2" t="s">
        <v>197</v>
      </c>
      <c r="D113" s="1" t="s">
        <v>21</v>
      </c>
      <c r="E113" s="1">
        <v>1</v>
      </c>
      <c r="F113" s="1"/>
      <c r="G113" s="1"/>
      <c r="H113" s="1"/>
      <c r="I113" s="1"/>
      <c r="J113" s="6">
        <v>500</v>
      </c>
      <c r="K113" s="22">
        <f t="shared" si="1"/>
        <v>500</v>
      </c>
    </row>
    <row r="114" spans="1:11" ht="16.5" customHeight="1">
      <c r="A114" s="21">
        <v>111</v>
      </c>
      <c r="B114" s="2" t="s">
        <v>34</v>
      </c>
      <c r="C114" s="2" t="s">
        <v>184</v>
      </c>
      <c r="D114" s="1" t="s">
        <v>21</v>
      </c>
      <c r="E114" s="1">
        <v>6</v>
      </c>
      <c r="F114" s="1"/>
      <c r="G114" s="1"/>
      <c r="H114" s="1"/>
      <c r="I114" s="1"/>
      <c r="J114" s="6">
        <v>400</v>
      </c>
      <c r="K114" s="22">
        <f t="shared" si="1"/>
        <v>2400</v>
      </c>
    </row>
    <row r="115" spans="1:11">
      <c r="A115" s="21">
        <v>112</v>
      </c>
      <c r="B115" s="2" t="s">
        <v>34</v>
      </c>
      <c r="C115" s="2" t="s">
        <v>198</v>
      </c>
      <c r="D115" s="1" t="s">
        <v>21</v>
      </c>
      <c r="E115" s="1">
        <v>1</v>
      </c>
      <c r="F115" s="1"/>
      <c r="G115" s="1"/>
      <c r="H115" s="1"/>
      <c r="I115" s="1"/>
      <c r="J115" s="6">
        <v>500</v>
      </c>
      <c r="K115" s="22">
        <f t="shared" si="1"/>
        <v>500</v>
      </c>
    </row>
    <row r="116" spans="1:11">
      <c r="A116" s="21">
        <v>113</v>
      </c>
      <c r="B116" s="2" t="s">
        <v>34</v>
      </c>
      <c r="C116" s="2" t="s">
        <v>195</v>
      </c>
      <c r="D116" s="1" t="s">
        <v>21</v>
      </c>
      <c r="E116" s="1">
        <v>1</v>
      </c>
      <c r="F116" s="1"/>
      <c r="G116" s="1"/>
      <c r="H116" s="1"/>
      <c r="I116" s="1"/>
      <c r="J116" s="6">
        <v>1100</v>
      </c>
      <c r="K116" s="22">
        <f t="shared" si="1"/>
        <v>1100</v>
      </c>
    </row>
    <row r="117" spans="1:11">
      <c r="A117" s="21">
        <v>114</v>
      </c>
      <c r="B117" s="2" t="s">
        <v>34</v>
      </c>
      <c r="C117" s="2" t="s">
        <v>199</v>
      </c>
      <c r="D117" s="1" t="s">
        <v>21</v>
      </c>
      <c r="E117" s="1">
        <v>108</v>
      </c>
      <c r="F117" s="1"/>
      <c r="G117" s="1"/>
      <c r="H117" s="1"/>
      <c r="I117" s="1"/>
      <c r="J117" s="6">
        <v>35</v>
      </c>
      <c r="K117" s="22">
        <f t="shared" si="1"/>
        <v>3780</v>
      </c>
    </row>
    <row r="118" spans="1:11">
      <c r="A118" s="21">
        <v>115</v>
      </c>
      <c r="B118" s="2" t="s">
        <v>34</v>
      </c>
      <c r="C118" s="2" t="s">
        <v>200</v>
      </c>
      <c r="D118" s="1" t="s">
        <v>21</v>
      </c>
      <c r="E118" s="1">
        <v>3</v>
      </c>
      <c r="F118" s="1"/>
      <c r="G118" s="1"/>
      <c r="H118" s="1"/>
      <c r="I118" s="1"/>
      <c r="J118" s="6">
        <v>2000</v>
      </c>
      <c r="K118" s="22">
        <f t="shared" si="1"/>
        <v>6000</v>
      </c>
    </row>
    <row r="119" spans="1:11">
      <c r="A119" s="21">
        <v>116</v>
      </c>
      <c r="B119" s="2" t="s">
        <v>34</v>
      </c>
      <c r="C119" s="2" t="s">
        <v>201</v>
      </c>
      <c r="D119" s="1" t="s">
        <v>21</v>
      </c>
      <c r="E119" s="1">
        <v>2</v>
      </c>
      <c r="F119" s="1"/>
      <c r="G119" s="1"/>
      <c r="H119" s="1"/>
      <c r="I119" s="1"/>
      <c r="J119" s="6">
        <v>2000</v>
      </c>
      <c r="K119" s="22">
        <f t="shared" si="1"/>
        <v>4000</v>
      </c>
    </row>
    <row r="120" spans="1:11">
      <c r="A120" s="21">
        <v>117</v>
      </c>
      <c r="B120" s="2" t="s">
        <v>34</v>
      </c>
      <c r="C120" s="2" t="s">
        <v>202</v>
      </c>
      <c r="D120" s="1" t="s">
        <v>21</v>
      </c>
      <c r="E120" s="1">
        <v>2</v>
      </c>
      <c r="F120" s="1"/>
      <c r="G120" s="1"/>
      <c r="H120" s="1"/>
      <c r="I120" s="1"/>
      <c r="J120" s="6">
        <v>500</v>
      </c>
      <c r="K120" s="22">
        <f t="shared" si="1"/>
        <v>1000</v>
      </c>
    </row>
    <row r="121" spans="1:11">
      <c r="A121" s="21">
        <v>118</v>
      </c>
      <c r="B121" s="2" t="s">
        <v>34</v>
      </c>
      <c r="C121" s="2" t="s">
        <v>203</v>
      </c>
      <c r="D121" s="1" t="s">
        <v>21</v>
      </c>
      <c r="E121" s="1">
        <v>3</v>
      </c>
      <c r="F121" s="1"/>
      <c r="G121" s="1"/>
      <c r="H121" s="1"/>
      <c r="I121" s="1"/>
      <c r="J121" s="6">
        <v>600</v>
      </c>
      <c r="K121" s="22">
        <f t="shared" si="1"/>
        <v>1800</v>
      </c>
    </row>
    <row r="122" spans="1:11" ht="25.5">
      <c r="A122" s="21">
        <v>119</v>
      </c>
      <c r="B122" s="2" t="s">
        <v>34</v>
      </c>
      <c r="C122" s="2" t="s">
        <v>204</v>
      </c>
      <c r="D122" s="1" t="s">
        <v>15</v>
      </c>
      <c r="E122" s="1">
        <v>40</v>
      </c>
      <c r="F122" s="1"/>
      <c r="G122" s="1"/>
      <c r="H122" s="1"/>
      <c r="I122" s="1"/>
      <c r="J122" s="6">
        <v>15</v>
      </c>
      <c r="K122" s="22">
        <f t="shared" si="1"/>
        <v>600</v>
      </c>
    </row>
    <row r="123" spans="1:11">
      <c r="A123" s="21">
        <v>120</v>
      </c>
      <c r="B123" s="2" t="s">
        <v>34</v>
      </c>
      <c r="C123" s="2" t="s">
        <v>214</v>
      </c>
      <c r="D123" s="1" t="s">
        <v>21</v>
      </c>
      <c r="E123" s="1">
        <v>3</v>
      </c>
      <c r="F123" s="1"/>
      <c r="G123" s="1"/>
      <c r="H123" s="1"/>
      <c r="I123" s="1"/>
      <c r="J123" s="6">
        <v>500</v>
      </c>
      <c r="K123" s="22">
        <f t="shared" si="1"/>
        <v>1500</v>
      </c>
    </row>
    <row r="124" spans="1:11">
      <c r="A124" s="21">
        <v>121</v>
      </c>
      <c r="B124" s="2" t="s">
        <v>34</v>
      </c>
      <c r="C124" s="2" t="s">
        <v>215</v>
      </c>
      <c r="D124" s="1" t="s">
        <v>21</v>
      </c>
      <c r="E124" s="1">
        <v>3</v>
      </c>
      <c r="F124" s="1"/>
      <c r="G124" s="1"/>
      <c r="H124" s="1"/>
      <c r="I124" s="1"/>
      <c r="J124" s="6">
        <v>400</v>
      </c>
      <c r="K124" s="22">
        <f t="shared" si="1"/>
        <v>1200</v>
      </c>
    </row>
    <row r="125" spans="1:11" ht="15" customHeight="1">
      <c r="A125" s="21">
        <v>122</v>
      </c>
      <c r="B125" s="2" t="s">
        <v>34</v>
      </c>
      <c r="C125" s="2" t="s">
        <v>224</v>
      </c>
      <c r="D125" s="1" t="s">
        <v>21</v>
      </c>
      <c r="E125" s="1">
        <v>3</v>
      </c>
      <c r="F125" s="1"/>
      <c r="G125" s="1"/>
      <c r="H125" s="1"/>
      <c r="I125" s="1"/>
      <c r="J125" s="6">
        <v>500</v>
      </c>
      <c r="K125" s="22">
        <f t="shared" si="1"/>
        <v>1500</v>
      </c>
    </row>
    <row r="126" spans="1:11">
      <c r="A126" s="21">
        <v>123</v>
      </c>
      <c r="B126" s="2" t="s">
        <v>34</v>
      </c>
      <c r="C126" s="2" t="s">
        <v>225</v>
      </c>
      <c r="D126" s="1" t="s">
        <v>15</v>
      </c>
      <c r="E126" s="1">
        <v>60</v>
      </c>
      <c r="F126" s="1"/>
      <c r="G126" s="1"/>
      <c r="H126" s="1"/>
      <c r="I126" s="1"/>
      <c r="J126" s="6">
        <v>15</v>
      </c>
      <c r="K126" s="22">
        <f t="shared" si="1"/>
        <v>900</v>
      </c>
    </row>
    <row r="127" spans="1:11">
      <c r="A127" s="21">
        <v>124</v>
      </c>
      <c r="B127" s="2" t="s">
        <v>34</v>
      </c>
      <c r="C127" s="2" t="s">
        <v>226</v>
      </c>
      <c r="D127" s="1" t="s">
        <v>21</v>
      </c>
      <c r="E127" s="1">
        <v>108</v>
      </c>
      <c r="F127" s="1"/>
      <c r="G127" s="1"/>
      <c r="H127" s="1"/>
      <c r="I127" s="1"/>
      <c r="J127" s="6">
        <v>35</v>
      </c>
      <c r="K127" s="22">
        <f t="shared" si="1"/>
        <v>3780</v>
      </c>
    </row>
    <row r="128" spans="1:11">
      <c r="A128" s="43" t="s">
        <v>165</v>
      </c>
      <c r="B128" s="44"/>
      <c r="C128" s="44"/>
      <c r="D128" s="44"/>
      <c r="E128" s="44"/>
      <c r="F128" s="44"/>
      <c r="G128" s="44"/>
      <c r="H128" s="44"/>
      <c r="I128" s="44"/>
      <c r="J128" s="45"/>
      <c r="K128" s="15">
        <f>SUM(K5:K127)</f>
        <v>8733277.5649999995</v>
      </c>
    </row>
    <row r="129" spans="1:11">
      <c r="A129" s="21">
        <v>1</v>
      </c>
      <c r="B129" s="2" t="s">
        <v>34</v>
      </c>
      <c r="C129" s="2" t="s">
        <v>100</v>
      </c>
      <c r="D129" s="8" t="s">
        <v>21</v>
      </c>
      <c r="E129" s="21"/>
      <c r="F129" s="23"/>
      <c r="G129" s="8">
        <v>6</v>
      </c>
      <c r="H129" s="21"/>
      <c r="I129" s="21"/>
      <c r="J129" s="22">
        <v>106280</v>
      </c>
      <c r="K129" s="6">
        <f>J129*G129</f>
        <v>637680</v>
      </c>
    </row>
    <row r="130" spans="1:11">
      <c r="A130" s="21">
        <v>2</v>
      </c>
      <c r="B130" s="2" t="s">
        <v>34</v>
      </c>
      <c r="C130" s="2" t="s">
        <v>145</v>
      </c>
      <c r="D130" s="8" t="s">
        <v>21</v>
      </c>
      <c r="E130" s="21"/>
      <c r="F130" s="23"/>
      <c r="G130" s="8">
        <v>2</v>
      </c>
      <c r="H130" s="21"/>
      <c r="I130" s="21"/>
      <c r="J130" s="22">
        <v>52000</v>
      </c>
      <c r="K130" s="6">
        <f t="shared" ref="K130:K139" si="2">J130*G130</f>
        <v>104000</v>
      </c>
    </row>
    <row r="131" spans="1:11">
      <c r="A131" s="21">
        <v>3</v>
      </c>
      <c r="B131" s="2" t="s">
        <v>34</v>
      </c>
      <c r="C131" s="5" t="s">
        <v>101</v>
      </c>
      <c r="D131" s="8" t="s">
        <v>21</v>
      </c>
      <c r="E131" s="21"/>
      <c r="F131" s="23"/>
      <c r="G131" s="9">
        <v>2</v>
      </c>
      <c r="H131" s="21"/>
      <c r="I131" s="21"/>
      <c r="J131" s="22">
        <v>182280</v>
      </c>
      <c r="K131" s="6">
        <f t="shared" si="2"/>
        <v>364560</v>
      </c>
    </row>
    <row r="132" spans="1:11">
      <c r="A132" s="21">
        <v>4</v>
      </c>
      <c r="B132" s="2" t="s">
        <v>34</v>
      </c>
      <c r="C132" s="3" t="s">
        <v>146</v>
      </c>
      <c r="D132" s="8" t="s">
        <v>21</v>
      </c>
      <c r="E132" s="21"/>
      <c r="F132" s="23"/>
      <c r="G132" s="9">
        <v>4</v>
      </c>
      <c r="H132" s="21"/>
      <c r="I132" s="21"/>
      <c r="J132" s="22">
        <v>164640</v>
      </c>
      <c r="K132" s="6">
        <f t="shared" si="2"/>
        <v>658560</v>
      </c>
    </row>
    <row r="133" spans="1:11">
      <c r="A133" s="21">
        <v>5</v>
      </c>
      <c r="B133" s="2" t="s">
        <v>34</v>
      </c>
      <c r="C133" s="2" t="s">
        <v>92</v>
      </c>
      <c r="D133" s="8" t="s">
        <v>21</v>
      </c>
      <c r="E133" s="21"/>
      <c r="F133" s="23"/>
      <c r="G133" s="8">
        <v>8</v>
      </c>
      <c r="H133" s="21"/>
      <c r="I133" s="21"/>
      <c r="J133" s="21">
        <v>438092.87</v>
      </c>
      <c r="K133" s="6">
        <f t="shared" si="2"/>
        <v>3504742.96</v>
      </c>
    </row>
    <row r="134" spans="1:11">
      <c r="A134" s="21">
        <v>6</v>
      </c>
      <c r="B134" s="2" t="s">
        <v>34</v>
      </c>
      <c r="C134" s="2" t="s">
        <v>93</v>
      </c>
      <c r="D134" s="8" t="s">
        <v>21</v>
      </c>
      <c r="E134" s="21"/>
      <c r="F134" s="23"/>
      <c r="G134" s="8">
        <v>7</v>
      </c>
      <c r="H134" s="21"/>
      <c r="I134" s="21"/>
      <c r="J134" s="21">
        <v>208956.42</v>
      </c>
      <c r="K134" s="6">
        <f t="shared" si="2"/>
        <v>1462694.9400000002</v>
      </c>
    </row>
    <row r="135" spans="1:11">
      <c r="A135" s="21">
        <v>7</v>
      </c>
      <c r="B135" s="2" t="s">
        <v>34</v>
      </c>
      <c r="C135" s="2" t="s">
        <v>93</v>
      </c>
      <c r="D135" s="8" t="s">
        <v>21</v>
      </c>
      <c r="E135" s="21"/>
      <c r="F135" s="23"/>
      <c r="G135" s="8">
        <v>1</v>
      </c>
      <c r="H135" s="21"/>
      <c r="I135" s="21"/>
      <c r="J135" s="22">
        <v>155914</v>
      </c>
      <c r="K135" s="6">
        <f t="shared" si="2"/>
        <v>155914</v>
      </c>
    </row>
    <row r="136" spans="1:11">
      <c r="A136" s="21">
        <v>8</v>
      </c>
      <c r="B136" s="2" t="s">
        <v>34</v>
      </c>
      <c r="C136" s="2" t="s">
        <v>94</v>
      </c>
      <c r="D136" s="8" t="s">
        <v>21</v>
      </c>
      <c r="E136" s="21"/>
      <c r="F136" s="23"/>
      <c r="G136" s="8">
        <v>5</v>
      </c>
      <c r="H136" s="21"/>
      <c r="I136" s="21"/>
      <c r="J136" s="21">
        <v>131762.79999999999</v>
      </c>
      <c r="K136" s="6">
        <f t="shared" si="2"/>
        <v>658814</v>
      </c>
    </row>
    <row r="137" spans="1:11">
      <c r="A137" s="21">
        <v>9</v>
      </c>
      <c r="B137" s="2" t="s">
        <v>34</v>
      </c>
      <c r="C137" s="2" t="s">
        <v>95</v>
      </c>
      <c r="D137" s="8" t="s">
        <v>21</v>
      </c>
      <c r="E137" s="21"/>
      <c r="F137" s="23"/>
      <c r="G137" s="8">
        <v>7</v>
      </c>
      <c r="H137" s="21"/>
      <c r="I137" s="21"/>
      <c r="J137" s="21">
        <v>49191.28</v>
      </c>
      <c r="K137" s="6">
        <f t="shared" si="2"/>
        <v>344338.95999999996</v>
      </c>
    </row>
    <row r="138" spans="1:11">
      <c r="A138" s="21">
        <v>10</v>
      </c>
      <c r="B138" s="2" t="s">
        <v>34</v>
      </c>
      <c r="C138" s="2" t="s">
        <v>96</v>
      </c>
      <c r="D138" s="8" t="s">
        <v>21</v>
      </c>
      <c r="E138" s="21"/>
      <c r="F138" s="23"/>
      <c r="G138" s="8">
        <v>8</v>
      </c>
      <c r="H138" s="21"/>
      <c r="I138" s="21"/>
      <c r="J138" s="21">
        <v>32325.75</v>
      </c>
      <c r="K138" s="6">
        <f t="shared" si="2"/>
        <v>258606</v>
      </c>
    </row>
    <row r="139" spans="1:11">
      <c r="A139" s="21">
        <v>11</v>
      </c>
      <c r="B139" s="2" t="s">
        <v>34</v>
      </c>
      <c r="C139" s="2" t="s">
        <v>100</v>
      </c>
      <c r="D139" s="8" t="s">
        <v>21</v>
      </c>
      <c r="E139" s="21"/>
      <c r="F139" s="23"/>
      <c r="G139" s="8">
        <v>1</v>
      </c>
      <c r="H139" s="21"/>
      <c r="I139" s="21"/>
      <c r="J139" s="27">
        <v>500</v>
      </c>
      <c r="K139" s="6">
        <f t="shared" si="2"/>
        <v>500</v>
      </c>
    </row>
    <row r="140" spans="1:11">
      <c r="A140" s="43" t="s">
        <v>166</v>
      </c>
      <c r="B140" s="44"/>
      <c r="C140" s="44"/>
      <c r="D140" s="44"/>
      <c r="E140" s="44"/>
      <c r="F140" s="44"/>
      <c r="G140" s="44"/>
      <c r="H140" s="44"/>
      <c r="I140" s="44"/>
      <c r="J140" s="45"/>
      <c r="K140" s="15">
        <f>SUM(K129:K139)</f>
        <v>8150410.8600000003</v>
      </c>
    </row>
    <row r="141" spans="1:11">
      <c r="A141" s="21">
        <v>1</v>
      </c>
      <c r="B141" s="2" t="s">
        <v>34</v>
      </c>
      <c r="C141" s="2" t="s">
        <v>102</v>
      </c>
      <c r="D141" s="8" t="s">
        <v>21</v>
      </c>
      <c r="E141" s="25"/>
      <c r="F141" s="23"/>
      <c r="G141" s="21"/>
      <c r="H141" s="21"/>
      <c r="I141" s="21">
        <v>7</v>
      </c>
      <c r="J141" s="20">
        <v>1500</v>
      </c>
      <c r="K141" s="22">
        <f>J141*I141</f>
        <v>10500</v>
      </c>
    </row>
    <row r="142" spans="1:11">
      <c r="A142" s="21">
        <v>2</v>
      </c>
      <c r="B142" s="2" t="s">
        <v>34</v>
      </c>
      <c r="C142" s="2" t="s">
        <v>103</v>
      </c>
      <c r="D142" s="8" t="s">
        <v>21</v>
      </c>
      <c r="E142" s="25"/>
      <c r="F142" s="23"/>
      <c r="G142" s="21"/>
      <c r="H142" s="21"/>
      <c r="I142" s="21">
        <v>130</v>
      </c>
      <c r="J142" s="6">
        <v>20</v>
      </c>
      <c r="K142" s="22">
        <f t="shared" ref="K142:K198" si="3">J142*I142</f>
        <v>2600</v>
      </c>
    </row>
    <row r="143" spans="1:11">
      <c r="A143" s="21">
        <v>3</v>
      </c>
      <c r="B143" s="2" t="s">
        <v>34</v>
      </c>
      <c r="C143" s="5" t="s">
        <v>104</v>
      </c>
      <c r="D143" s="8" t="s">
        <v>21</v>
      </c>
      <c r="E143" s="25"/>
      <c r="F143" s="23"/>
      <c r="G143" s="21"/>
      <c r="H143" s="21"/>
      <c r="I143" s="21">
        <v>24</v>
      </c>
      <c r="J143" s="6">
        <v>300</v>
      </c>
      <c r="K143" s="22">
        <f t="shared" si="3"/>
        <v>7200</v>
      </c>
    </row>
    <row r="144" spans="1:11">
      <c r="A144" s="21">
        <v>4</v>
      </c>
      <c r="B144" s="2" t="s">
        <v>34</v>
      </c>
      <c r="C144" s="2" t="s">
        <v>105</v>
      </c>
      <c r="D144" s="8" t="s">
        <v>21</v>
      </c>
      <c r="E144" s="25"/>
      <c r="F144" s="23"/>
      <c r="G144" s="21"/>
      <c r="H144" s="21"/>
      <c r="I144" s="21">
        <v>8</v>
      </c>
      <c r="J144" s="22">
        <v>35</v>
      </c>
      <c r="K144" s="22">
        <f t="shared" si="3"/>
        <v>280</v>
      </c>
    </row>
    <row r="145" spans="1:11">
      <c r="A145" s="21">
        <v>5</v>
      </c>
      <c r="B145" s="2" t="s">
        <v>34</v>
      </c>
      <c r="C145" s="2" t="s">
        <v>106</v>
      </c>
      <c r="D145" s="8" t="s">
        <v>21</v>
      </c>
      <c r="E145" s="25"/>
      <c r="F145" s="23"/>
      <c r="G145" s="21"/>
      <c r="H145" s="21"/>
      <c r="I145" s="21">
        <v>7</v>
      </c>
      <c r="J145" s="22">
        <v>5</v>
      </c>
      <c r="K145" s="22">
        <f t="shared" si="3"/>
        <v>35</v>
      </c>
    </row>
    <row r="146" spans="1:11">
      <c r="A146" s="21">
        <v>6</v>
      </c>
      <c r="B146" s="2" t="s">
        <v>34</v>
      </c>
      <c r="C146" s="2" t="s">
        <v>107</v>
      </c>
      <c r="D146" s="8" t="s">
        <v>20</v>
      </c>
      <c r="E146" s="25"/>
      <c r="F146" s="23"/>
      <c r="G146" s="21"/>
      <c r="H146" s="21"/>
      <c r="I146" s="21">
        <v>3</v>
      </c>
      <c r="J146" s="22">
        <v>2</v>
      </c>
      <c r="K146" s="22">
        <f t="shared" si="3"/>
        <v>6</v>
      </c>
    </row>
    <row r="147" spans="1:11">
      <c r="A147" s="21">
        <v>7</v>
      </c>
      <c r="B147" s="2" t="s">
        <v>34</v>
      </c>
      <c r="C147" s="2" t="s">
        <v>108</v>
      </c>
      <c r="D147" s="8" t="s">
        <v>21</v>
      </c>
      <c r="E147" s="25"/>
      <c r="F147" s="23"/>
      <c r="G147" s="21"/>
      <c r="H147" s="21"/>
      <c r="I147" s="21">
        <v>1</v>
      </c>
      <c r="J147" s="22">
        <v>2</v>
      </c>
      <c r="K147" s="22">
        <f t="shared" si="3"/>
        <v>2</v>
      </c>
    </row>
    <row r="148" spans="1:11">
      <c r="A148" s="21">
        <v>8</v>
      </c>
      <c r="B148" s="2" t="s">
        <v>34</v>
      </c>
      <c r="C148" s="2" t="s">
        <v>109</v>
      </c>
      <c r="D148" s="8" t="s">
        <v>21</v>
      </c>
      <c r="E148" s="25"/>
      <c r="F148" s="23"/>
      <c r="G148" s="21"/>
      <c r="H148" s="21"/>
      <c r="I148" s="21">
        <v>2</v>
      </c>
      <c r="J148" s="22">
        <v>1</v>
      </c>
      <c r="K148" s="22">
        <f t="shared" si="3"/>
        <v>2</v>
      </c>
    </row>
    <row r="149" spans="1:11">
      <c r="A149" s="21">
        <v>9</v>
      </c>
      <c r="B149" s="2" t="s">
        <v>34</v>
      </c>
      <c r="C149" s="2" t="s">
        <v>110</v>
      </c>
      <c r="D149" s="8" t="s">
        <v>21</v>
      </c>
      <c r="E149" s="25"/>
      <c r="F149" s="23"/>
      <c r="G149" s="21"/>
      <c r="H149" s="21"/>
      <c r="I149" s="21">
        <v>1</v>
      </c>
      <c r="J149" s="22">
        <v>2</v>
      </c>
      <c r="K149" s="22">
        <f t="shared" si="3"/>
        <v>2</v>
      </c>
    </row>
    <row r="150" spans="1:11">
      <c r="A150" s="21">
        <v>10</v>
      </c>
      <c r="B150" s="2" t="s">
        <v>34</v>
      </c>
      <c r="C150" s="2" t="s">
        <v>111</v>
      </c>
      <c r="D150" s="8" t="s">
        <v>20</v>
      </c>
      <c r="E150" s="25"/>
      <c r="F150" s="23"/>
      <c r="G150" s="21"/>
      <c r="H150" s="21"/>
      <c r="I150" s="21">
        <v>1</v>
      </c>
      <c r="J150" s="22">
        <v>3</v>
      </c>
      <c r="K150" s="22">
        <f t="shared" si="3"/>
        <v>3</v>
      </c>
    </row>
    <row r="151" spans="1:11">
      <c r="A151" s="21">
        <v>11</v>
      </c>
      <c r="B151" s="2" t="s">
        <v>34</v>
      </c>
      <c r="C151" s="2" t="s">
        <v>107</v>
      </c>
      <c r="D151" s="8" t="s">
        <v>20</v>
      </c>
      <c r="E151" s="25"/>
      <c r="F151" s="23"/>
      <c r="G151" s="21"/>
      <c r="H151" s="21"/>
      <c r="I151" s="21">
        <v>3</v>
      </c>
      <c r="J151" s="22">
        <v>3</v>
      </c>
      <c r="K151" s="22">
        <f t="shared" si="3"/>
        <v>9</v>
      </c>
    </row>
    <row r="152" spans="1:11">
      <c r="A152" s="21">
        <v>12</v>
      </c>
      <c r="B152" s="2" t="s">
        <v>34</v>
      </c>
      <c r="C152" s="2" t="s">
        <v>112</v>
      </c>
      <c r="D152" s="8" t="s">
        <v>21</v>
      </c>
      <c r="E152" s="25"/>
      <c r="F152" s="23"/>
      <c r="G152" s="21"/>
      <c r="H152" s="21"/>
      <c r="I152" s="21">
        <v>1</v>
      </c>
      <c r="J152" s="22">
        <v>5</v>
      </c>
      <c r="K152" s="22">
        <f t="shared" si="3"/>
        <v>5</v>
      </c>
    </row>
    <row r="153" spans="1:11">
      <c r="A153" s="21">
        <v>13</v>
      </c>
      <c r="B153" s="2" t="s">
        <v>34</v>
      </c>
      <c r="C153" s="2" t="s">
        <v>113</v>
      </c>
      <c r="D153" s="8" t="s">
        <v>21</v>
      </c>
      <c r="E153" s="25"/>
      <c r="F153" s="23"/>
      <c r="G153" s="21"/>
      <c r="H153" s="21"/>
      <c r="I153" s="21">
        <v>2</v>
      </c>
      <c r="J153" s="22">
        <v>1</v>
      </c>
      <c r="K153" s="22">
        <f t="shared" si="3"/>
        <v>2</v>
      </c>
    </row>
    <row r="154" spans="1:11">
      <c r="A154" s="21">
        <v>14</v>
      </c>
      <c r="B154" s="2" t="s">
        <v>34</v>
      </c>
      <c r="C154" s="2" t="s">
        <v>114</v>
      </c>
      <c r="D154" s="8" t="s">
        <v>20</v>
      </c>
      <c r="E154" s="25"/>
      <c r="F154" s="23"/>
      <c r="G154" s="21"/>
      <c r="H154" s="21"/>
      <c r="I154" s="21">
        <v>1</v>
      </c>
      <c r="J154" s="22">
        <v>3</v>
      </c>
      <c r="K154" s="22">
        <f t="shared" si="3"/>
        <v>3</v>
      </c>
    </row>
    <row r="155" spans="1:11">
      <c r="A155" s="21">
        <v>15</v>
      </c>
      <c r="B155" s="2" t="s">
        <v>34</v>
      </c>
      <c r="C155" s="2" t="s">
        <v>111</v>
      </c>
      <c r="D155" s="8" t="s">
        <v>20</v>
      </c>
      <c r="E155" s="25"/>
      <c r="F155" s="23"/>
      <c r="G155" s="21"/>
      <c r="H155" s="21"/>
      <c r="I155" s="21">
        <v>1</v>
      </c>
      <c r="J155" s="22">
        <v>3</v>
      </c>
      <c r="K155" s="22">
        <f t="shared" si="3"/>
        <v>3</v>
      </c>
    </row>
    <row r="156" spans="1:11">
      <c r="A156" s="21">
        <v>16</v>
      </c>
      <c r="B156" s="2" t="s">
        <v>34</v>
      </c>
      <c r="C156" s="2" t="s">
        <v>115</v>
      </c>
      <c r="D156" s="8" t="s">
        <v>20</v>
      </c>
      <c r="E156" s="25"/>
      <c r="F156" s="23"/>
      <c r="G156" s="21"/>
      <c r="H156" s="21"/>
      <c r="I156" s="21">
        <v>3</v>
      </c>
      <c r="J156" s="22">
        <v>2</v>
      </c>
      <c r="K156" s="22">
        <f t="shared" si="3"/>
        <v>6</v>
      </c>
    </row>
    <row r="157" spans="1:11">
      <c r="A157" s="21">
        <v>17</v>
      </c>
      <c r="B157" s="2" t="s">
        <v>34</v>
      </c>
      <c r="C157" s="2" t="s">
        <v>116</v>
      </c>
      <c r="D157" s="8" t="s">
        <v>21</v>
      </c>
      <c r="E157" s="25"/>
      <c r="F157" s="23"/>
      <c r="G157" s="21"/>
      <c r="H157" s="21"/>
      <c r="I157" s="21">
        <v>1</v>
      </c>
      <c r="J157" s="22">
        <v>3</v>
      </c>
      <c r="K157" s="22">
        <f t="shared" si="3"/>
        <v>3</v>
      </c>
    </row>
    <row r="158" spans="1:11">
      <c r="A158" s="21">
        <v>18</v>
      </c>
      <c r="B158" s="2" t="s">
        <v>34</v>
      </c>
      <c r="C158" s="2" t="s">
        <v>117</v>
      </c>
      <c r="D158" s="8" t="s">
        <v>21</v>
      </c>
      <c r="E158" s="25"/>
      <c r="F158" s="23"/>
      <c r="G158" s="21"/>
      <c r="H158" s="21"/>
      <c r="I158" s="21">
        <v>2</v>
      </c>
      <c r="J158" s="22">
        <v>1</v>
      </c>
      <c r="K158" s="22">
        <f t="shared" si="3"/>
        <v>2</v>
      </c>
    </row>
    <row r="159" spans="1:11">
      <c r="A159" s="21">
        <v>19</v>
      </c>
      <c r="B159" s="2" t="s">
        <v>34</v>
      </c>
      <c r="C159" s="2" t="s">
        <v>118</v>
      </c>
      <c r="D159" s="8" t="s">
        <v>21</v>
      </c>
      <c r="E159" s="25"/>
      <c r="F159" s="23"/>
      <c r="G159" s="21"/>
      <c r="H159" s="21"/>
      <c r="I159" s="21">
        <v>10</v>
      </c>
      <c r="J159" s="22">
        <v>1</v>
      </c>
      <c r="K159" s="22">
        <f t="shared" si="3"/>
        <v>10</v>
      </c>
    </row>
    <row r="160" spans="1:11">
      <c r="A160" s="21">
        <v>20</v>
      </c>
      <c r="B160" s="2" t="s">
        <v>34</v>
      </c>
      <c r="C160" s="2" t="s">
        <v>119</v>
      </c>
      <c r="D160" s="8" t="s">
        <v>21</v>
      </c>
      <c r="E160" s="25"/>
      <c r="F160" s="23"/>
      <c r="G160" s="21"/>
      <c r="H160" s="21"/>
      <c r="I160" s="21">
        <v>3</v>
      </c>
      <c r="J160" s="22">
        <v>3</v>
      </c>
      <c r="K160" s="22">
        <f t="shared" si="3"/>
        <v>9</v>
      </c>
    </row>
    <row r="161" spans="1:11">
      <c r="A161" s="21">
        <v>21</v>
      </c>
      <c r="B161" s="2" t="s">
        <v>34</v>
      </c>
      <c r="C161" s="2" t="s">
        <v>120</v>
      </c>
      <c r="D161" s="8" t="s">
        <v>20</v>
      </c>
      <c r="E161" s="25"/>
      <c r="F161" s="23"/>
      <c r="G161" s="21"/>
      <c r="H161" s="21"/>
      <c r="I161" s="21">
        <v>1</v>
      </c>
      <c r="J161" s="22">
        <v>2</v>
      </c>
      <c r="K161" s="22">
        <f t="shared" si="3"/>
        <v>2</v>
      </c>
    </row>
    <row r="162" spans="1:11">
      <c r="A162" s="21">
        <v>22</v>
      </c>
      <c r="B162" s="2" t="s">
        <v>34</v>
      </c>
      <c r="C162" s="2" t="s">
        <v>121</v>
      </c>
      <c r="D162" s="8" t="s">
        <v>20</v>
      </c>
      <c r="E162" s="25"/>
      <c r="F162" s="23"/>
      <c r="G162" s="21"/>
      <c r="H162" s="21"/>
      <c r="I162" s="21">
        <v>1</v>
      </c>
      <c r="J162" s="22">
        <v>5</v>
      </c>
      <c r="K162" s="22">
        <f t="shared" si="3"/>
        <v>5</v>
      </c>
    </row>
    <row r="163" spans="1:11">
      <c r="A163" s="21">
        <v>23</v>
      </c>
      <c r="B163" s="2" t="s">
        <v>34</v>
      </c>
      <c r="C163" s="2" t="s">
        <v>122</v>
      </c>
      <c r="D163" s="8" t="s">
        <v>21</v>
      </c>
      <c r="E163" s="25"/>
      <c r="F163" s="23"/>
      <c r="G163" s="21"/>
      <c r="H163" s="21"/>
      <c r="I163" s="21">
        <v>1</v>
      </c>
      <c r="J163" s="22">
        <v>1</v>
      </c>
      <c r="K163" s="22">
        <f t="shared" si="3"/>
        <v>1</v>
      </c>
    </row>
    <row r="164" spans="1:11">
      <c r="A164" s="21">
        <v>24</v>
      </c>
      <c r="B164" s="2" t="s">
        <v>34</v>
      </c>
      <c r="C164" s="2" t="s">
        <v>123</v>
      </c>
      <c r="D164" s="8" t="s">
        <v>21</v>
      </c>
      <c r="E164" s="25"/>
      <c r="F164" s="23"/>
      <c r="G164" s="21"/>
      <c r="H164" s="21"/>
      <c r="I164" s="21">
        <v>1</v>
      </c>
      <c r="J164" s="22">
        <v>2</v>
      </c>
      <c r="K164" s="22">
        <f t="shared" si="3"/>
        <v>2</v>
      </c>
    </row>
    <row r="165" spans="1:11">
      <c r="A165" s="21">
        <v>25</v>
      </c>
      <c r="B165" s="2" t="s">
        <v>34</v>
      </c>
      <c r="C165" s="2" t="s">
        <v>124</v>
      </c>
      <c r="D165" s="8" t="s">
        <v>21</v>
      </c>
      <c r="E165" s="25"/>
      <c r="F165" s="23"/>
      <c r="G165" s="21"/>
      <c r="H165" s="21"/>
      <c r="I165" s="21">
        <v>1</v>
      </c>
      <c r="J165" s="22">
        <v>2</v>
      </c>
      <c r="K165" s="22">
        <f t="shared" si="3"/>
        <v>2</v>
      </c>
    </row>
    <row r="166" spans="1:11">
      <c r="A166" s="21">
        <v>26</v>
      </c>
      <c r="B166" s="2" t="s">
        <v>34</v>
      </c>
      <c r="C166" s="2" t="s">
        <v>125</v>
      </c>
      <c r="D166" s="8" t="s">
        <v>21</v>
      </c>
      <c r="E166" s="25"/>
      <c r="F166" s="23"/>
      <c r="G166" s="21"/>
      <c r="H166" s="21"/>
      <c r="I166" s="21">
        <v>1</v>
      </c>
      <c r="J166" s="22">
        <v>2</v>
      </c>
      <c r="K166" s="22">
        <f t="shared" si="3"/>
        <v>2</v>
      </c>
    </row>
    <row r="167" spans="1:11">
      <c r="A167" s="21">
        <v>27</v>
      </c>
      <c r="B167" s="2" t="s">
        <v>34</v>
      </c>
      <c r="C167" s="2" t="s">
        <v>126</v>
      </c>
      <c r="D167" s="8" t="s">
        <v>20</v>
      </c>
      <c r="E167" s="25"/>
      <c r="F167" s="23"/>
      <c r="G167" s="21"/>
      <c r="H167" s="21"/>
      <c r="I167" s="21">
        <v>1</v>
      </c>
      <c r="J167" s="22">
        <v>5</v>
      </c>
      <c r="K167" s="22">
        <f t="shared" si="3"/>
        <v>5</v>
      </c>
    </row>
    <row r="168" spans="1:11">
      <c r="A168" s="21">
        <v>28</v>
      </c>
      <c r="B168" s="2" t="s">
        <v>34</v>
      </c>
      <c r="C168" s="2" t="s">
        <v>127</v>
      </c>
      <c r="D168" s="8" t="s">
        <v>21</v>
      </c>
      <c r="E168" s="25"/>
      <c r="F168" s="23"/>
      <c r="G168" s="21"/>
      <c r="H168" s="21"/>
      <c r="I168" s="21">
        <v>2</v>
      </c>
      <c r="J168" s="22">
        <v>2</v>
      </c>
      <c r="K168" s="22">
        <f t="shared" si="3"/>
        <v>4</v>
      </c>
    </row>
    <row r="169" spans="1:11">
      <c r="A169" s="21">
        <v>29</v>
      </c>
      <c r="B169" s="2" t="s">
        <v>34</v>
      </c>
      <c r="C169" s="2" t="s">
        <v>128</v>
      </c>
      <c r="D169" s="8" t="s">
        <v>21</v>
      </c>
      <c r="E169" s="25"/>
      <c r="F169" s="23"/>
      <c r="G169" s="21"/>
      <c r="H169" s="21"/>
      <c r="I169" s="21">
        <v>2</v>
      </c>
      <c r="J169" s="22">
        <v>1</v>
      </c>
      <c r="K169" s="22">
        <f t="shared" si="3"/>
        <v>2</v>
      </c>
    </row>
    <row r="170" spans="1:11">
      <c r="A170" s="21">
        <v>30</v>
      </c>
      <c r="B170" s="2" t="s">
        <v>34</v>
      </c>
      <c r="C170" s="2" t="s">
        <v>129</v>
      </c>
      <c r="D170" s="8" t="s">
        <v>21</v>
      </c>
      <c r="E170" s="25"/>
      <c r="F170" s="23"/>
      <c r="G170" s="21"/>
      <c r="H170" s="21"/>
      <c r="I170" s="21">
        <v>2</v>
      </c>
      <c r="J170" s="22">
        <v>4</v>
      </c>
      <c r="K170" s="22">
        <f t="shared" si="3"/>
        <v>8</v>
      </c>
    </row>
    <row r="171" spans="1:11">
      <c r="A171" s="21">
        <v>31</v>
      </c>
      <c r="B171" s="2" t="s">
        <v>34</v>
      </c>
      <c r="C171" s="2" t="s">
        <v>130</v>
      </c>
      <c r="D171" s="8" t="s">
        <v>21</v>
      </c>
      <c r="E171" s="25"/>
      <c r="F171" s="23"/>
      <c r="G171" s="21"/>
      <c r="H171" s="21"/>
      <c r="I171" s="21">
        <v>2</v>
      </c>
      <c r="J171" s="22">
        <v>10</v>
      </c>
      <c r="K171" s="22">
        <f t="shared" si="3"/>
        <v>20</v>
      </c>
    </row>
    <row r="172" spans="1:11">
      <c r="A172" s="21">
        <v>32</v>
      </c>
      <c r="B172" s="2" t="s">
        <v>34</v>
      </c>
      <c r="C172" s="2" t="s">
        <v>131</v>
      </c>
      <c r="D172" s="8" t="s">
        <v>20</v>
      </c>
      <c r="E172" s="25"/>
      <c r="F172" s="23"/>
      <c r="G172" s="21"/>
      <c r="H172" s="21"/>
      <c r="I172" s="21">
        <v>2</v>
      </c>
      <c r="J172" s="22">
        <v>3</v>
      </c>
      <c r="K172" s="22">
        <f t="shared" si="3"/>
        <v>6</v>
      </c>
    </row>
    <row r="173" spans="1:11">
      <c r="A173" s="21">
        <v>33</v>
      </c>
      <c r="B173" s="2" t="s">
        <v>34</v>
      </c>
      <c r="C173" s="2" t="s">
        <v>132</v>
      </c>
      <c r="D173" s="8" t="s">
        <v>20</v>
      </c>
      <c r="E173" s="25"/>
      <c r="F173" s="23"/>
      <c r="G173" s="21"/>
      <c r="H173" s="21"/>
      <c r="I173" s="21">
        <v>2</v>
      </c>
      <c r="J173" s="22">
        <v>20</v>
      </c>
      <c r="K173" s="22">
        <f t="shared" si="3"/>
        <v>40</v>
      </c>
    </row>
    <row r="174" spans="1:11">
      <c r="A174" s="21">
        <v>34</v>
      </c>
      <c r="B174" s="2" t="s">
        <v>34</v>
      </c>
      <c r="C174" s="2" t="s">
        <v>133</v>
      </c>
      <c r="D174" s="8" t="s">
        <v>20</v>
      </c>
      <c r="E174" s="25"/>
      <c r="F174" s="23"/>
      <c r="G174" s="21"/>
      <c r="H174" s="21"/>
      <c r="I174" s="21">
        <v>1</v>
      </c>
      <c r="J174" s="22">
        <v>3</v>
      </c>
      <c r="K174" s="22">
        <f t="shared" si="3"/>
        <v>3</v>
      </c>
    </row>
    <row r="175" spans="1:11">
      <c r="A175" s="21">
        <v>35</v>
      </c>
      <c r="B175" s="2" t="s">
        <v>34</v>
      </c>
      <c r="C175" s="2" t="s">
        <v>134</v>
      </c>
      <c r="D175" s="8" t="s">
        <v>21</v>
      </c>
      <c r="E175" s="25"/>
      <c r="F175" s="23"/>
      <c r="G175" s="21"/>
      <c r="H175" s="21"/>
      <c r="I175" s="21">
        <v>3</v>
      </c>
      <c r="J175" s="22">
        <v>15</v>
      </c>
      <c r="K175" s="22">
        <f t="shared" si="3"/>
        <v>45</v>
      </c>
    </row>
    <row r="176" spans="1:11">
      <c r="A176" s="21">
        <v>36</v>
      </c>
      <c r="B176" s="2" t="s">
        <v>34</v>
      </c>
      <c r="C176" s="2" t="s">
        <v>135</v>
      </c>
      <c r="D176" s="8" t="s">
        <v>21</v>
      </c>
      <c r="E176" s="25"/>
      <c r="F176" s="23"/>
      <c r="G176" s="21"/>
      <c r="H176" s="21"/>
      <c r="I176" s="21">
        <v>3</v>
      </c>
      <c r="J176" s="22">
        <v>15</v>
      </c>
      <c r="K176" s="22">
        <f t="shared" si="3"/>
        <v>45</v>
      </c>
    </row>
    <row r="177" spans="1:11">
      <c r="A177" s="21">
        <v>37</v>
      </c>
      <c r="B177" s="2" t="s">
        <v>34</v>
      </c>
      <c r="C177" s="2" t="s">
        <v>136</v>
      </c>
      <c r="D177" s="8" t="s">
        <v>21</v>
      </c>
      <c r="E177" s="25"/>
      <c r="F177" s="23"/>
      <c r="G177" s="21"/>
      <c r="H177" s="21"/>
      <c r="I177" s="21">
        <v>3</v>
      </c>
      <c r="J177" s="22">
        <v>15</v>
      </c>
      <c r="K177" s="22">
        <f t="shared" si="3"/>
        <v>45</v>
      </c>
    </row>
    <row r="178" spans="1:11">
      <c r="A178" s="21">
        <v>38</v>
      </c>
      <c r="B178" s="2" t="s">
        <v>34</v>
      </c>
      <c r="C178" s="2" t="s">
        <v>137</v>
      </c>
      <c r="D178" s="8" t="s">
        <v>21</v>
      </c>
      <c r="E178" s="25"/>
      <c r="F178" s="23"/>
      <c r="G178" s="21"/>
      <c r="H178" s="21"/>
      <c r="I178" s="21">
        <v>1</v>
      </c>
      <c r="J178" s="22">
        <v>35</v>
      </c>
      <c r="K178" s="22">
        <f t="shared" si="3"/>
        <v>35</v>
      </c>
    </row>
    <row r="179" spans="1:11">
      <c r="A179" s="21">
        <v>39</v>
      </c>
      <c r="B179" s="2" t="s">
        <v>34</v>
      </c>
      <c r="C179" s="2" t="s">
        <v>138</v>
      </c>
      <c r="D179" s="8" t="s">
        <v>21</v>
      </c>
      <c r="E179" s="25"/>
      <c r="F179" s="23"/>
      <c r="G179" s="21"/>
      <c r="H179" s="21"/>
      <c r="I179" s="21">
        <v>15</v>
      </c>
      <c r="J179" s="22">
        <v>2000</v>
      </c>
      <c r="K179" s="22">
        <f t="shared" si="3"/>
        <v>30000</v>
      </c>
    </row>
    <row r="180" spans="1:11" ht="25.5">
      <c r="A180" s="21">
        <v>40</v>
      </c>
      <c r="B180" s="2" t="s">
        <v>34</v>
      </c>
      <c r="C180" s="2" t="s">
        <v>139</v>
      </c>
      <c r="D180" s="8" t="s">
        <v>21</v>
      </c>
      <c r="E180" s="25"/>
      <c r="F180" s="23"/>
      <c r="G180" s="21"/>
      <c r="H180" s="21"/>
      <c r="I180" s="21">
        <v>1</v>
      </c>
      <c r="J180" s="22">
        <v>180</v>
      </c>
      <c r="K180" s="22">
        <f t="shared" si="3"/>
        <v>180</v>
      </c>
    </row>
    <row r="181" spans="1:11">
      <c r="A181" s="21">
        <v>41</v>
      </c>
      <c r="B181" s="2" t="s">
        <v>34</v>
      </c>
      <c r="C181" s="2" t="s">
        <v>140</v>
      </c>
      <c r="D181" s="8" t="s">
        <v>21</v>
      </c>
      <c r="E181" s="25"/>
      <c r="F181" s="23"/>
      <c r="G181" s="21"/>
      <c r="H181" s="21"/>
      <c r="I181" s="21">
        <v>1</v>
      </c>
      <c r="J181" s="22">
        <v>90</v>
      </c>
      <c r="K181" s="22">
        <f t="shared" si="3"/>
        <v>90</v>
      </c>
    </row>
    <row r="182" spans="1:11">
      <c r="A182" s="21">
        <v>42</v>
      </c>
      <c r="B182" s="2" t="s">
        <v>34</v>
      </c>
      <c r="C182" s="2" t="s">
        <v>141</v>
      </c>
      <c r="D182" s="8" t="s">
        <v>20</v>
      </c>
      <c r="E182" s="25"/>
      <c r="F182" s="23"/>
      <c r="G182" s="21"/>
      <c r="H182" s="21"/>
      <c r="I182" s="21">
        <v>2</v>
      </c>
      <c r="J182" s="22">
        <v>10</v>
      </c>
      <c r="K182" s="22">
        <f t="shared" si="3"/>
        <v>20</v>
      </c>
    </row>
    <row r="183" spans="1:11">
      <c r="A183" s="21">
        <v>43</v>
      </c>
      <c r="B183" s="2" t="s">
        <v>34</v>
      </c>
      <c r="C183" s="2" t="s">
        <v>142</v>
      </c>
      <c r="D183" s="8" t="s">
        <v>21</v>
      </c>
      <c r="E183" s="25"/>
      <c r="F183" s="23"/>
      <c r="G183" s="21"/>
      <c r="H183" s="21"/>
      <c r="I183" s="21">
        <v>1</v>
      </c>
      <c r="J183" s="22">
        <v>500</v>
      </c>
      <c r="K183" s="22">
        <f t="shared" si="3"/>
        <v>500</v>
      </c>
    </row>
    <row r="184" spans="1:11">
      <c r="A184" s="21">
        <v>44</v>
      </c>
      <c r="B184" s="2" t="s">
        <v>34</v>
      </c>
      <c r="C184" s="2" t="s">
        <v>143</v>
      </c>
      <c r="D184" s="8" t="s">
        <v>21</v>
      </c>
      <c r="E184" s="25"/>
      <c r="F184" s="23"/>
      <c r="G184" s="21"/>
      <c r="H184" s="21"/>
      <c r="I184" s="21">
        <v>10</v>
      </c>
      <c r="J184" s="22">
        <v>250</v>
      </c>
      <c r="K184" s="22">
        <f t="shared" si="3"/>
        <v>2500</v>
      </c>
    </row>
    <row r="185" spans="1:11">
      <c r="A185" s="21">
        <v>45</v>
      </c>
      <c r="B185" s="2" t="s">
        <v>34</v>
      </c>
      <c r="C185" s="2" t="s">
        <v>144</v>
      </c>
      <c r="D185" s="8" t="s">
        <v>21</v>
      </c>
      <c r="E185" s="25"/>
      <c r="F185" s="23"/>
      <c r="G185" s="21"/>
      <c r="H185" s="21"/>
      <c r="I185" s="21">
        <v>2</v>
      </c>
      <c r="J185" s="22">
        <v>2500</v>
      </c>
      <c r="K185" s="22">
        <f t="shared" si="3"/>
        <v>5000</v>
      </c>
    </row>
    <row r="186" spans="1:11">
      <c r="A186" s="21">
        <v>46</v>
      </c>
      <c r="B186" s="2"/>
      <c r="C186" s="2" t="s">
        <v>151</v>
      </c>
      <c r="D186" s="8" t="s">
        <v>152</v>
      </c>
      <c r="E186" s="25"/>
      <c r="F186" s="23"/>
      <c r="G186" s="21"/>
      <c r="H186" s="21"/>
      <c r="I186" s="21">
        <v>1</v>
      </c>
      <c r="J186" s="22">
        <v>264600</v>
      </c>
      <c r="K186" s="22">
        <f t="shared" si="3"/>
        <v>264600</v>
      </c>
    </row>
    <row r="187" spans="1:11">
      <c r="A187" s="21">
        <v>47</v>
      </c>
      <c r="B187" s="2" t="s">
        <v>34</v>
      </c>
      <c r="C187" s="2" t="s">
        <v>147</v>
      </c>
      <c r="D187" s="8" t="s">
        <v>15</v>
      </c>
      <c r="E187" s="21"/>
      <c r="F187" s="23"/>
      <c r="G187" s="21"/>
      <c r="H187" s="21"/>
      <c r="I187" s="1">
        <v>160</v>
      </c>
      <c r="J187" s="22">
        <v>10</v>
      </c>
      <c r="K187" s="22">
        <f t="shared" si="3"/>
        <v>1600</v>
      </c>
    </row>
    <row r="188" spans="1:11" ht="25.5">
      <c r="A188" s="21">
        <v>48</v>
      </c>
      <c r="B188" s="2" t="s">
        <v>34</v>
      </c>
      <c r="C188" s="2" t="s">
        <v>148</v>
      </c>
      <c r="D188" s="8" t="s">
        <v>15</v>
      </c>
      <c r="E188" s="21"/>
      <c r="F188" s="23"/>
      <c r="G188" s="21"/>
      <c r="H188" s="21"/>
      <c r="I188" s="1">
        <v>140</v>
      </c>
      <c r="J188" s="22">
        <v>15</v>
      </c>
      <c r="K188" s="22">
        <f t="shared" si="3"/>
        <v>2100</v>
      </c>
    </row>
    <row r="189" spans="1:11">
      <c r="A189" s="21">
        <v>49</v>
      </c>
      <c r="B189" s="2" t="s">
        <v>34</v>
      </c>
      <c r="C189" s="2" t="s">
        <v>159</v>
      </c>
      <c r="D189" s="8" t="s">
        <v>21</v>
      </c>
      <c r="E189" s="21"/>
      <c r="F189" s="23"/>
      <c r="G189" s="21"/>
      <c r="H189" s="21"/>
      <c r="I189" s="1">
        <v>1</v>
      </c>
      <c r="J189" s="22">
        <v>500</v>
      </c>
      <c r="K189" s="22">
        <f t="shared" si="3"/>
        <v>500</v>
      </c>
    </row>
    <row r="190" spans="1:11">
      <c r="A190" s="21">
        <v>50</v>
      </c>
      <c r="B190" s="2" t="s">
        <v>34</v>
      </c>
      <c r="C190" s="2" t="s">
        <v>105</v>
      </c>
      <c r="D190" s="8" t="s">
        <v>21</v>
      </c>
      <c r="E190" s="21"/>
      <c r="F190" s="23"/>
      <c r="G190" s="21"/>
      <c r="H190" s="21"/>
      <c r="I190" s="1">
        <v>4</v>
      </c>
      <c r="J190" s="22">
        <v>35</v>
      </c>
      <c r="K190" s="22">
        <f t="shared" si="3"/>
        <v>140</v>
      </c>
    </row>
    <row r="191" spans="1:11">
      <c r="A191" s="21">
        <v>51</v>
      </c>
      <c r="B191" s="2" t="s">
        <v>34</v>
      </c>
      <c r="C191" s="2" t="s">
        <v>149</v>
      </c>
      <c r="D191" s="8" t="s">
        <v>21</v>
      </c>
      <c r="E191" s="21"/>
      <c r="F191" s="23"/>
      <c r="G191" s="21"/>
      <c r="H191" s="21"/>
      <c r="I191" s="1">
        <v>2</v>
      </c>
      <c r="J191" s="22">
        <v>35</v>
      </c>
      <c r="K191" s="22">
        <f t="shared" si="3"/>
        <v>70</v>
      </c>
    </row>
    <row r="192" spans="1:11">
      <c r="A192" s="21">
        <v>52</v>
      </c>
      <c r="B192" s="2" t="s">
        <v>34</v>
      </c>
      <c r="C192" s="2" t="s">
        <v>150</v>
      </c>
      <c r="D192" s="8" t="s">
        <v>15</v>
      </c>
      <c r="E192" s="21"/>
      <c r="F192" s="23"/>
      <c r="G192" s="21"/>
      <c r="H192" s="21"/>
      <c r="I192" s="1">
        <v>136</v>
      </c>
      <c r="J192" s="22">
        <v>2.5</v>
      </c>
      <c r="K192" s="22">
        <f t="shared" si="3"/>
        <v>340</v>
      </c>
    </row>
    <row r="193" spans="1:11">
      <c r="A193" s="21">
        <v>53</v>
      </c>
      <c r="B193" s="2" t="s">
        <v>34</v>
      </c>
      <c r="C193" s="2" t="s">
        <v>159</v>
      </c>
      <c r="D193" s="8" t="s">
        <v>21</v>
      </c>
      <c r="E193" s="21"/>
      <c r="F193" s="23"/>
      <c r="G193" s="21"/>
      <c r="H193" s="21"/>
      <c r="I193" s="1">
        <v>2</v>
      </c>
      <c r="J193" s="22">
        <v>500</v>
      </c>
      <c r="K193" s="22">
        <f t="shared" si="3"/>
        <v>1000</v>
      </c>
    </row>
    <row r="194" spans="1:11">
      <c r="A194" s="21">
        <v>54</v>
      </c>
      <c r="B194" s="2" t="s">
        <v>34</v>
      </c>
      <c r="C194" s="2" t="s">
        <v>160</v>
      </c>
      <c r="D194" s="8" t="s">
        <v>21</v>
      </c>
      <c r="E194" s="21"/>
      <c r="F194" s="23"/>
      <c r="G194" s="21"/>
      <c r="H194" s="21"/>
      <c r="I194" s="1">
        <v>3</v>
      </c>
      <c r="J194" s="22">
        <v>1500</v>
      </c>
      <c r="K194" s="22">
        <f t="shared" si="3"/>
        <v>4500</v>
      </c>
    </row>
    <row r="195" spans="1:11">
      <c r="A195" s="21">
        <v>55</v>
      </c>
      <c r="B195" s="2" t="s">
        <v>34</v>
      </c>
      <c r="C195" s="2" t="s">
        <v>97</v>
      </c>
      <c r="D195" s="8" t="s">
        <v>21</v>
      </c>
      <c r="E195" s="21"/>
      <c r="F195" s="23"/>
      <c r="G195" s="8"/>
      <c r="H195" s="21"/>
      <c r="I195" s="8">
        <v>15</v>
      </c>
      <c r="J195" s="21">
        <v>22395.53</v>
      </c>
      <c r="K195" s="22">
        <f t="shared" si="3"/>
        <v>335932.94999999995</v>
      </c>
    </row>
    <row r="196" spans="1:11">
      <c r="A196" s="21">
        <v>56</v>
      </c>
      <c r="B196" s="2" t="s">
        <v>34</v>
      </c>
      <c r="C196" s="2" t="s">
        <v>98</v>
      </c>
      <c r="D196" s="8" t="s">
        <v>21</v>
      </c>
      <c r="E196" s="21"/>
      <c r="F196" s="23"/>
      <c r="G196" s="8"/>
      <c r="H196" s="21"/>
      <c r="I196" s="8">
        <v>18</v>
      </c>
      <c r="J196" s="21">
        <v>8531.73</v>
      </c>
      <c r="K196" s="22">
        <f t="shared" si="3"/>
        <v>153571.13999999998</v>
      </c>
    </row>
    <row r="197" spans="1:11">
      <c r="A197" s="21">
        <v>57</v>
      </c>
      <c r="B197" s="2" t="s">
        <v>34</v>
      </c>
      <c r="C197" s="2" t="s">
        <v>99</v>
      </c>
      <c r="D197" s="8" t="s">
        <v>21</v>
      </c>
      <c r="E197" s="21"/>
      <c r="F197" s="23"/>
      <c r="G197" s="8"/>
      <c r="H197" s="21"/>
      <c r="I197" s="8">
        <v>21</v>
      </c>
      <c r="J197" s="21">
        <v>5972.09</v>
      </c>
      <c r="K197" s="22">
        <f t="shared" si="3"/>
        <v>125413.89</v>
      </c>
    </row>
    <row r="198" spans="1:11">
      <c r="A198" s="21">
        <v>58</v>
      </c>
      <c r="B198" s="2" t="s">
        <v>34</v>
      </c>
      <c r="C198" s="2" t="s">
        <v>179</v>
      </c>
      <c r="D198" s="8" t="s">
        <v>21</v>
      </c>
      <c r="E198" s="21"/>
      <c r="F198" s="23"/>
      <c r="G198" s="8"/>
      <c r="H198" s="21"/>
      <c r="I198" s="8">
        <v>1</v>
      </c>
      <c r="J198" s="21">
        <v>400</v>
      </c>
      <c r="K198" s="22">
        <f t="shared" si="3"/>
        <v>400</v>
      </c>
    </row>
    <row r="199" spans="1:11">
      <c r="A199" s="43" t="s">
        <v>176</v>
      </c>
      <c r="B199" s="44"/>
      <c r="C199" s="44"/>
      <c r="D199" s="44"/>
      <c r="E199" s="44"/>
      <c r="F199" s="44"/>
      <c r="G199" s="44"/>
      <c r="H199" s="44"/>
      <c r="I199" s="44"/>
      <c r="J199" s="45"/>
      <c r="K199" s="19">
        <f>SUM(K141:K198)</f>
        <v>949411.98</v>
      </c>
    </row>
    <row r="200" spans="1:11">
      <c r="A200" s="43" t="s">
        <v>177</v>
      </c>
      <c r="B200" s="44"/>
      <c r="C200" s="44"/>
      <c r="D200" s="44"/>
      <c r="E200" s="44"/>
      <c r="F200" s="44"/>
      <c r="G200" s="44"/>
      <c r="H200" s="44"/>
      <c r="I200" s="44"/>
      <c r="J200" s="45"/>
      <c r="K200" s="15">
        <f>K140</f>
        <v>8150410.8600000003</v>
      </c>
    </row>
    <row r="201" spans="1:11">
      <c r="A201" s="43" t="s">
        <v>178</v>
      </c>
      <c r="B201" s="44"/>
      <c r="C201" s="44"/>
      <c r="D201" s="44"/>
      <c r="E201" s="44"/>
      <c r="F201" s="44"/>
      <c r="G201" s="44"/>
      <c r="H201" s="44"/>
      <c r="I201" s="44"/>
      <c r="J201" s="45"/>
      <c r="K201" s="15">
        <f>K128</f>
        <v>8733277.5649999995</v>
      </c>
    </row>
    <row r="202" spans="1:11">
      <c r="A202" s="43" t="s">
        <v>173</v>
      </c>
      <c r="B202" s="44"/>
      <c r="C202" s="44"/>
      <c r="D202" s="44"/>
      <c r="E202" s="44"/>
      <c r="F202" s="44"/>
      <c r="G202" s="44"/>
      <c r="H202" s="44"/>
      <c r="I202" s="44"/>
      <c r="J202" s="45"/>
      <c r="K202" s="15">
        <f>SUM(K199:K201)</f>
        <v>17833100.405000001</v>
      </c>
    </row>
    <row r="203" spans="1:11" ht="15.75">
      <c r="A203" s="16"/>
      <c r="B203" s="16"/>
      <c r="C203" s="16"/>
      <c r="D203" s="16"/>
      <c r="E203" s="16"/>
      <c r="F203" s="16"/>
      <c r="G203" s="16"/>
      <c r="H203" s="16"/>
      <c r="I203" s="16"/>
      <c r="J203" s="16"/>
      <c r="K203" s="17"/>
    </row>
    <row r="204" spans="1:11">
      <c r="A204" s="18" t="s">
        <v>169</v>
      </c>
      <c r="B204" s="18"/>
      <c r="C204" s="29" t="s">
        <v>170</v>
      </c>
      <c r="D204" s="26"/>
      <c r="E204" s="26"/>
      <c r="F204" s="26"/>
      <c r="G204" s="26"/>
      <c r="H204" s="26"/>
      <c r="I204" s="42" t="s">
        <v>167</v>
      </c>
      <c r="J204" s="42"/>
      <c r="K204" s="42"/>
    </row>
    <row r="205" spans="1:11">
      <c r="A205" s="18" t="s">
        <v>171</v>
      </c>
      <c r="B205" s="18"/>
      <c r="C205" s="29" t="s">
        <v>172</v>
      </c>
      <c r="D205" s="26"/>
      <c r="E205" s="26"/>
      <c r="F205" s="26"/>
      <c r="G205" s="26"/>
      <c r="H205" s="26"/>
      <c r="I205" s="26" t="s">
        <v>168</v>
      </c>
      <c r="J205" s="26"/>
      <c r="K205" s="26"/>
    </row>
    <row r="208" spans="1:11">
      <c r="A208" s="47" t="s">
        <v>231</v>
      </c>
      <c r="B208" s="47"/>
      <c r="C208" s="47"/>
      <c r="D208" s="47"/>
      <c r="E208" s="47"/>
      <c r="F208" s="47"/>
      <c r="G208" s="47"/>
      <c r="H208" s="47"/>
      <c r="I208" s="47"/>
      <c r="J208" s="47"/>
      <c r="K208" s="47"/>
    </row>
    <row r="209" spans="1:11">
      <c r="A209" s="47"/>
      <c r="B209" s="47"/>
      <c r="C209" s="47"/>
      <c r="D209" s="47"/>
      <c r="E209" s="47"/>
      <c r="F209" s="47"/>
      <c r="G209" s="47"/>
      <c r="H209" s="47"/>
      <c r="I209" s="47"/>
      <c r="J209" s="47"/>
      <c r="K209" s="47"/>
    </row>
    <row r="210" spans="1:11">
      <c r="A210" s="48"/>
      <c r="B210" s="49"/>
      <c r="C210" s="49"/>
      <c r="D210" s="49"/>
      <c r="E210" s="49"/>
      <c r="F210" s="49"/>
      <c r="G210" s="49"/>
      <c r="H210" s="49"/>
      <c r="I210" s="49"/>
      <c r="J210" s="49"/>
      <c r="K210" s="49"/>
    </row>
    <row r="211" spans="1:11">
      <c r="A211" s="50" t="s">
        <v>232</v>
      </c>
      <c r="B211" s="50"/>
      <c r="C211" s="50"/>
      <c r="D211" s="50" t="s">
        <v>233</v>
      </c>
      <c r="E211" s="50"/>
      <c r="F211" s="49"/>
      <c r="G211" s="49"/>
      <c r="H211" s="48" t="s">
        <v>234</v>
      </c>
      <c r="I211" s="49"/>
      <c r="J211" s="48" t="s">
        <v>235</v>
      </c>
      <c r="K211" s="48"/>
    </row>
    <row r="212" spans="1:11">
      <c r="A212" s="51" t="s">
        <v>236</v>
      </c>
      <c r="B212" s="51"/>
      <c r="C212" s="51"/>
      <c r="D212" s="48" t="s">
        <v>237</v>
      </c>
      <c r="E212" s="48"/>
      <c r="F212" s="49"/>
      <c r="G212" s="49"/>
      <c r="H212" s="52" t="s">
        <v>238</v>
      </c>
      <c r="I212" s="49"/>
      <c r="J212" s="53">
        <v>45748</v>
      </c>
      <c r="K212" s="53"/>
    </row>
    <row r="213" spans="1:11">
      <c r="A213" s="54" t="s">
        <v>239</v>
      </c>
      <c r="B213" s="55" t="s">
        <v>1</v>
      </c>
      <c r="C213" s="55" t="s">
        <v>240</v>
      </c>
      <c r="D213" s="56" t="s">
        <v>3</v>
      </c>
      <c r="E213" s="57"/>
      <c r="F213" s="58" t="s">
        <v>241</v>
      </c>
      <c r="G213" s="59"/>
      <c r="H213" s="59"/>
      <c r="I213" s="60"/>
      <c r="J213" s="61" t="s">
        <v>242</v>
      </c>
      <c r="K213" s="54" t="s">
        <v>243</v>
      </c>
    </row>
    <row r="214" spans="1:11">
      <c r="A214" s="55"/>
      <c r="B214" s="55"/>
      <c r="C214" s="55"/>
      <c r="D214" s="62"/>
      <c r="E214" s="63" t="s">
        <v>5</v>
      </c>
      <c r="F214" s="63" t="s">
        <v>244</v>
      </c>
      <c r="G214" s="63" t="s">
        <v>7</v>
      </c>
      <c r="H214" s="63" t="s">
        <v>245</v>
      </c>
      <c r="I214" s="63" t="s">
        <v>246</v>
      </c>
      <c r="J214" s="64"/>
      <c r="K214" s="54"/>
    </row>
    <row r="215" spans="1:11" ht="15.75">
      <c r="A215" s="65">
        <v>1</v>
      </c>
      <c r="B215" s="66" t="s">
        <v>247</v>
      </c>
      <c r="C215" s="67" t="s">
        <v>248</v>
      </c>
      <c r="D215" s="68" t="s">
        <v>249</v>
      </c>
      <c r="E215" s="69">
        <v>7.0949999999999998</v>
      </c>
      <c r="F215" s="70">
        <v>0</v>
      </c>
      <c r="G215" s="70">
        <v>0</v>
      </c>
      <c r="H215" s="70">
        <v>0</v>
      </c>
      <c r="I215" s="70">
        <v>0</v>
      </c>
      <c r="J215" s="71">
        <v>24000</v>
      </c>
      <c r="K215" s="72">
        <f>SUM(E215*24000)</f>
        <v>170280</v>
      </c>
    </row>
    <row r="216" spans="1:11" ht="15.75">
      <c r="A216" s="73">
        <v>2</v>
      </c>
      <c r="B216" s="74" t="s">
        <v>250</v>
      </c>
      <c r="C216" s="75" t="s">
        <v>251</v>
      </c>
      <c r="D216" s="76" t="s">
        <v>252</v>
      </c>
      <c r="E216" s="77">
        <v>0</v>
      </c>
      <c r="F216" s="77">
        <v>0</v>
      </c>
      <c r="G216" s="77">
        <v>0</v>
      </c>
      <c r="H216" s="77">
        <v>0</v>
      </c>
      <c r="I216" s="78">
        <v>1</v>
      </c>
      <c r="J216" s="79">
        <v>100</v>
      </c>
      <c r="K216" s="79">
        <f>SUM(I216*100)</f>
        <v>100</v>
      </c>
    </row>
    <row r="217" spans="1:11" ht="15.75">
      <c r="A217" s="73">
        <v>3</v>
      </c>
      <c r="B217" s="74"/>
      <c r="C217" s="80" t="s">
        <v>253</v>
      </c>
      <c r="D217" s="76" t="s">
        <v>249</v>
      </c>
      <c r="E217" s="77">
        <v>0</v>
      </c>
      <c r="F217" s="77">
        <v>0</v>
      </c>
      <c r="G217" s="77">
        <v>0</v>
      </c>
      <c r="H217" s="77">
        <v>0</v>
      </c>
      <c r="I217" s="81">
        <v>0.20499999999999999</v>
      </c>
      <c r="J217" s="81">
        <v>10000</v>
      </c>
      <c r="K217" s="82">
        <f>SUM(I217*10000)</f>
        <v>2050</v>
      </c>
    </row>
    <row r="218" spans="1:11" ht="15.75">
      <c r="A218" s="63">
        <v>4</v>
      </c>
      <c r="B218" s="83" t="s">
        <v>254</v>
      </c>
      <c r="C218" s="84" t="s">
        <v>255</v>
      </c>
      <c r="D218" s="85" t="s">
        <v>252</v>
      </c>
      <c r="E218" s="86">
        <v>34</v>
      </c>
      <c r="F218" s="87">
        <v>0</v>
      </c>
      <c r="G218" s="87">
        <v>0</v>
      </c>
      <c r="H218" s="87">
        <v>0</v>
      </c>
      <c r="I218" s="87">
        <v>0</v>
      </c>
      <c r="J218" s="88">
        <v>60</v>
      </c>
      <c r="K218" s="88">
        <f>SUM(E218*60)</f>
        <v>2040</v>
      </c>
    </row>
    <row r="219" spans="1:11" ht="15.75">
      <c r="A219" s="63">
        <v>5</v>
      </c>
      <c r="B219" s="89" t="s">
        <v>256</v>
      </c>
      <c r="C219" s="90" t="s">
        <v>257</v>
      </c>
      <c r="D219" s="85" t="s">
        <v>252</v>
      </c>
      <c r="E219" s="86">
        <v>46</v>
      </c>
      <c r="F219" s="87">
        <v>0</v>
      </c>
      <c r="G219" s="87">
        <v>0</v>
      </c>
      <c r="H219" s="87">
        <v>0</v>
      </c>
      <c r="I219" s="87">
        <v>0</v>
      </c>
      <c r="J219" s="88">
        <v>281</v>
      </c>
      <c r="K219" s="88">
        <f>SUM(E219*281)</f>
        <v>12926</v>
      </c>
    </row>
    <row r="220" spans="1:11" ht="15.75">
      <c r="A220" s="63">
        <v>6</v>
      </c>
      <c r="B220" s="91" t="s">
        <v>258</v>
      </c>
      <c r="C220" s="92" t="s">
        <v>259</v>
      </c>
      <c r="D220" s="85" t="s">
        <v>260</v>
      </c>
      <c r="E220" s="88">
        <v>0.5</v>
      </c>
      <c r="F220" s="87">
        <v>0</v>
      </c>
      <c r="G220" s="87">
        <v>0</v>
      </c>
      <c r="H220" s="87">
        <v>0</v>
      </c>
      <c r="I220" s="87">
        <v>0</v>
      </c>
      <c r="J220" s="88">
        <v>98.5</v>
      </c>
      <c r="K220" s="87">
        <f>SUM(E220*98.5)</f>
        <v>49.25</v>
      </c>
    </row>
    <row r="221" spans="1:11" ht="15.75">
      <c r="A221" s="73">
        <v>7</v>
      </c>
      <c r="B221" s="74" t="s">
        <v>261</v>
      </c>
      <c r="C221" s="80" t="s">
        <v>262</v>
      </c>
      <c r="D221" s="76" t="s">
        <v>263</v>
      </c>
      <c r="E221" s="93">
        <v>0</v>
      </c>
      <c r="F221" s="77">
        <v>0</v>
      </c>
      <c r="G221" s="77">
        <v>0</v>
      </c>
      <c r="H221" s="77">
        <v>0</v>
      </c>
      <c r="I221" s="81">
        <v>0.84399999999999997</v>
      </c>
      <c r="J221" s="94">
        <v>54161</v>
      </c>
      <c r="K221" s="77">
        <f>SUM(I221*54161)</f>
        <v>45711.883999999998</v>
      </c>
    </row>
    <row r="222" spans="1:11" ht="15.75">
      <c r="A222" s="73">
        <v>8</v>
      </c>
      <c r="B222" s="74" t="s">
        <v>264</v>
      </c>
      <c r="C222" s="80" t="s">
        <v>265</v>
      </c>
      <c r="D222" s="76" t="s">
        <v>263</v>
      </c>
      <c r="E222" s="77">
        <v>0</v>
      </c>
      <c r="F222" s="77">
        <v>0</v>
      </c>
      <c r="G222" s="77">
        <v>0</v>
      </c>
      <c r="H222" s="77">
        <v>0</v>
      </c>
      <c r="I222" s="81">
        <v>1.008</v>
      </c>
      <c r="J222" s="81">
        <v>54161</v>
      </c>
      <c r="K222" s="77">
        <f>SUM(I222*54161)</f>
        <v>54594.288</v>
      </c>
    </row>
    <row r="223" spans="1:11" ht="15.75">
      <c r="A223" s="63">
        <v>9</v>
      </c>
      <c r="B223" s="83" t="s">
        <v>266</v>
      </c>
      <c r="C223" s="90" t="s">
        <v>267</v>
      </c>
      <c r="D223" s="85" t="s">
        <v>252</v>
      </c>
      <c r="E223" s="87">
        <v>8</v>
      </c>
      <c r="F223" s="87">
        <v>0</v>
      </c>
      <c r="G223" s="87">
        <v>0</v>
      </c>
      <c r="H223" s="87">
        <v>0</v>
      </c>
      <c r="I223" s="87">
        <v>0</v>
      </c>
      <c r="J223" s="87">
        <v>484.65</v>
      </c>
      <c r="K223" s="87">
        <f>SUM(E223*484.65)</f>
        <v>3877.2</v>
      </c>
    </row>
    <row r="224" spans="1:11" ht="15.75">
      <c r="A224" s="63">
        <v>10</v>
      </c>
      <c r="B224" s="95" t="s">
        <v>268</v>
      </c>
      <c r="C224" s="90" t="s">
        <v>269</v>
      </c>
      <c r="D224" s="85" t="s">
        <v>252</v>
      </c>
      <c r="E224" s="87">
        <v>3</v>
      </c>
      <c r="F224" s="87">
        <v>0</v>
      </c>
      <c r="G224" s="87">
        <v>0</v>
      </c>
      <c r="H224" s="87">
        <v>0</v>
      </c>
      <c r="I224" s="87">
        <v>0</v>
      </c>
      <c r="J224" s="88">
        <v>1150.8</v>
      </c>
      <c r="K224" s="88">
        <f>SUM(E224*1150.8)</f>
        <v>3452.3999999999996</v>
      </c>
    </row>
    <row r="225" spans="1:11" ht="15.75">
      <c r="A225" s="96">
        <v>11</v>
      </c>
      <c r="B225" s="97" t="s">
        <v>270</v>
      </c>
      <c r="C225" s="98" t="s">
        <v>271</v>
      </c>
      <c r="D225" s="85" t="s">
        <v>272</v>
      </c>
      <c r="E225" s="87">
        <v>20</v>
      </c>
      <c r="F225" s="87"/>
      <c r="G225" s="87"/>
      <c r="H225" s="87"/>
      <c r="I225" s="87"/>
      <c r="J225" s="88">
        <v>7003.3</v>
      </c>
      <c r="K225" s="88">
        <f>SUM(E225*7003.3)</f>
        <v>140066</v>
      </c>
    </row>
    <row r="226" spans="1:11" ht="15.75">
      <c r="A226" s="96">
        <v>12</v>
      </c>
      <c r="B226" s="99"/>
      <c r="C226" s="98" t="s">
        <v>273</v>
      </c>
      <c r="D226" s="85" t="s">
        <v>152</v>
      </c>
      <c r="E226" s="87">
        <v>50</v>
      </c>
      <c r="F226" s="87"/>
      <c r="G226" s="87"/>
      <c r="H226" s="87"/>
      <c r="I226" s="87"/>
      <c r="J226" s="88">
        <v>1829</v>
      </c>
      <c r="K226" s="88">
        <f>SUM(E226*J226)</f>
        <v>91450</v>
      </c>
    </row>
    <row r="227" spans="1:11" ht="15.75">
      <c r="A227" s="56">
        <v>13</v>
      </c>
      <c r="B227" s="100" t="s">
        <v>274</v>
      </c>
      <c r="C227" s="101" t="s">
        <v>275</v>
      </c>
      <c r="D227" s="85" t="s">
        <v>252</v>
      </c>
      <c r="E227" s="87">
        <v>0</v>
      </c>
      <c r="F227" s="87">
        <v>0</v>
      </c>
      <c r="G227" s="87">
        <v>0</v>
      </c>
      <c r="H227" s="87">
        <v>0</v>
      </c>
      <c r="I227" s="87">
        <v>0</v>
      </c>
      <c r="J227" s="87">
        <v>636.02</v>
      </c>
      <c r="K227" s="87">
        <f>SUM(E227*636.02)</f>
        <v>0</v>
      </c>
    </row>
    <row r="228" spans="1:11" ht="15.75">
      <c r="A228" s="62"/>
      <c r="B228" s="102"/>
      <c r="C228" s="101" t="s">
        <v>276</v>
      </c>
      <c r="D228" s="85" t="s">
        <v>252</v>
      </c>
      <c r="E228" s="87">
        <v>7</v>
      </c>
      <c r="F228" s="87">
        <v>0</v>
      </c>
      <c r="G228" s="87">
        <v>0</v>
      </c>
      <c r="H228" s="87">
        <v>0</v>
      </c>
      <c r="I228" s="87">
        <v>0</v>
      </c>
      <c r="J228" s="88">
        <v>590</v>
      </c>
      <c r="K228" s="103">
        <f>SUM(E228*590)</f>
        <v>4130</v>
      </c>
    </row>
    <row r="229" spans="1:11" ht="31.5">
      <c r="A229" s="56">
        <v>14</v>
      </c>
      <c r="B229" s="100" t="s">
        <v>277</v>
      </c>
      <c r="C229" s="90" t="s">
        <v>278</v>
      </c>
      <c r="D229" s="104" t="s">
        <v>279</v>
      </c>
      <c r="E229" s="87">
        <v>8</v>
      </c>
      <c r="F229" s="87">
        <v>0</v>
      </c>
      <c r="G229" s="87">
        <v>0</v>
      </c>
      <c r="H229" s="87">
        <v>0</v>
      </c>
      <c r="I229" s="87">
        <v>0</v>
      </c>
      <c r="J229" s="87">
        <v>1739.32</v>
      </c>
      <c r="K229" s="88">
        <f>SUM(E229*1739.32)</f>
        <v>13914.56</v>
      </c>
    </row>
    <row r="230" spans="1:11" ht="31.5">
      <c r="A230" s="62"/>
      <c r="B230" s="102"/>
      <c r="C230" s="90" t="s">
        <v>280</v>
      </c>
      <c r="D230" s="105"/>
      <c r="E230" s="87">
        <v>8</v>
      </c>
      <c r="F230" s="87">
        <v>0</v>
      </c>
      <c r="G230" s="87">
        <v>0</v>
      </c>
      <c r="H230" s="87">
        <v>0</v>
      </c>
      <c r="I230" s="87">
        <v>0</v>
      </c>
      <c r="J230" s="88">
        <v>1622.5</v>
      </c>
      <c r="K230" s="88">
        <f>SUM(E230*1622.5)</f>
        <v>12980</v>
      </c>
    </row>
    <row r="231" spans="1:11" ht="28.5">
      <c r="A231" s="56">
        <v>15</v>
      </c>
      <c r="B231" s="100" t="s">
        <v>281</v>
      </c>
      <c r="C231" s="106" t="s">
        <v>282</v>
      </c>
      <c r="D231" s="85" t="s">
        <v>279</v>
      </c>
      <c r="E231" s="87">
        <v>7</v>
      </c>
      <c r="F231" s="87">
        <v>0</v>
      </c>
      <c r="G231" s="87">
        <v>0</v>
      </c>
      <c r="H231" s="87">
        <v>0</v>
      </c>
      <c r="I231" s="87">
        <v>0</v>
      </c>
      <c r="J231" s="87">
        <v>1739.32</v>
      </c>
      <c r="K231" s="88">
        <f>SUM(E231*1739.32)</f>
        <v>12175.24</v>
      </c>
    </row>
    <row r="232" spans="1:11" ht="28.5">
      <c r="A232" s="62"/>
      <c r="B232" s="102"/>
      <c r="C232" s="106" t="s">
        <v>283</v>
      </c>
      <c r="D232" s="85" t="s">
        <v>279</v>
      </c>
      <c r="E232" s="87">
        <v>5</v>
      </c>
      <c r="F232" s="87">
        <v>0</v>
      </c>
      <c r="G232" s="87">
        <v>0</v>
      </c>
      <c r="H232" s="87">
        <v>0</v>
      </c>
      <c r="I232" s="87">
        <v>0</v>
      </c>
      <c r="J232" s="88">
        <v>1864.4</v>
      </c>
      <c r="K232" s="88">
        <f>SUM(E232*1864.4)</f>
        <v>9322</v>
      </c>
    </row>
    <row r="233" spans="1:11" ht="31.5">
      <c r="A233" s="63">
        <v>16</v>
      </c>
      <c r="B233" s="107" t="s">
        <v>284</v>
      </c>
      <c r="C233" s="90" t="s">
        <v>285</v>
      </c>
      <c r="D233" s="85" t="s">
        <v>286</v>
      </c>
      <c r="E233" s="87">
        <v>4</v>
      </c>
      <c r="F233" s="87">
        <v>0</v>
      </c>
      <c r="G233" s="87">
        <v>0</v>
      </c>
      <c r="H233" s="87">
        <v>0</v>
      </c>
      <c r="I233" s="87">
        <v>0</v>
      </c>
      <c r="J233" s="87">
        <v>626.58000000000004</v>
      </c>
      <c r="K233" s="87">
        <f>SUM(E233*626.58)</f>
        <v>2506.3200000000002</v>
      </c>
    </row>
    <row r="234" spans="1:11" ht="15.75">
      <c r="A234" s="63">
        <v>17</v>
      </c>
      <c r="B234" s="107"/>
      <c r="C234" s="108" t="s">
        <v>287</v>
      </c>
      <c r="D234" s="87" t="s">
        <v>260</v>
      </c>
      <c r="E234" s="109">
        <v>155</v>
      </c>
      <c r="F234" s="87">
        <v>0</v>
      </c>
      <c r="G234" s="87">
        <v>0</v>
      </c>
      <c r="H234" s="87">
        <v>0</v>
      </c>
      <c r="I234" s="87">
        <v>0</v>
      </c>
      <c r="J234" s="88">
        <v>20</v>
      </c>
      <c r="K234" s="87">
        <f>SUM(E234*20)</f>
        <v>3100</v>
      </c>
    </row>
    <row r="235" spans="1:11" ht="15.75">
      <c r="A235" s="56">
        <v>18</v>
      </c>
      <c r="B235" s="110"/>
      <c r="C235" s="80" t="s">
        <v>288</v>
      </c>
      <c r="D235" s="77" t="s">
        <v>289</v>
      </c>
      <c r="E235" s="111">
        <v>0</v>
      </c>
      <c r="F235" s="77">
        <v>0</v>
      </c>
      <c r="G235" s="77">
        <v>0</v>
      </c>
      <c r="H235" s="77">
        <v>0</v>
      </c>
      <c r="I235" s="82">
        <v>248</v>
      </c>
      <c r="J235" s="82">
        <v>10</v>
      </c>
      <c r="K235" s="77">
        <f>SUM(I235*J235)</f>
        <v>2480</v>
      </c>
    </row>
    <row r="236" spans="1:11" ht="15.75">
      <c r="A236" s="62"/>
      <c r="B236" s="107"/>
      <c r="C236" s="90" t="s">
        <v>290</v>
      </c>
      <c r="D236" s="87" t="s">
        <v>291</v>
      </c>
      <c r="E236" s="109">
        <v>1.46</v>
      </c>
      <c r="F236" s="87">
        <v>0</v>
      </c>
      <c r="G236" s="87">
        <v>0</v>
      </c>
      <c r="H236" s="87">
        <v>0</v>
      </c>
      <c r="I236" s="88">
        <v>0</v>
      </c>
      <c r="J236" s="88">
        <v>78735.5</v>
      </c>
      <c r="K236" s="87">
        <f>SUM(E236*J236)</f>
        <v>114953.83</v>
      </c>
    </row>
    <row r="237" spans="1:11" ht="15.75">
      <c r="A237" s="63">
        <v>19</v>
      </c>
      <c r="B237" s="107"/>
      <c r="C237" s="90" t="s">
        <v>292</v>
      </c>
      <c r="D237" s="87" t="s">
        <v>152</v>
      </c>
      <c r="E237" s="109">
        <v>12</v>
      </c>
      <c r="F237" s="87">
        <v>0</v>
      </c>
      <c r="G237" s="87">
        <v>0</v>
      </c>
      <c r="H237" s="87">
        <v>0</v>
      </c>
      <c r="I237" s="88">
        <v>0</v>
      </c>
      <c r="J237" s="88">
        <v>3770.1</v>
      </c>
      <c r="K237" s="87">
        <f>SUM(E237*J237)</f>
        <v>45241.2</v>
      </c>
    </row>
    <row r="238" spans="1:11" ht="15.75">
      <c r="A238" s="63">
        <v>20</v>
      </c>
      <c r="B238" s="107"/>
      <c r="C238" s="90" t="s">
        <v>293</v>
      </c>
      <c r="D238" s="87" t="s">
        <v>289</v>
      </c>
      <c r="E238" s="109">
        <v>20</v>
      </c>
      <c r="F238" s="87">
        <v>0</v>
      </c>
      <c r="G238" s="87">
        <v>0</v>
      </c>
      <c r="H238" s="87">
        <v>0</v>
      </c>
      <c r="I238" s="88">
        <v>0</v>
      </c>
      <c r="J238" s="88">
        <v>348.1</v>
      </c>
      <c r="K238" s="87">
        <f>SUM(E238*J238)</f>
        <v>6962</v>
      </c>
    </row>
    <row r="239" spans="1:11" ht="31.5">
      <c r="A239" s="73">
        <v>21</v>
      </c>
      <c r="B239" s="110" t="s">
        <v>294</v>
      </c>
      <c r="C239" s="80" t="s">
        <v>295</v>
      </c>
      <c r="D239" s="77" t="s">
        <v>20</v>
      </c>
      <c r="E239" s="112">
        <v>0</v>
      </c>
      <c r="F239" s="77">
        <v>0</v>
      </c>
      <c r="G239" s="77">
        <v>0</v>
      </c>
      <c r="H239" s="77">
        <v>0</v>
      </c>
      <c r="I239" s="82">
        <v>6</v>
      </c>
      <c r="J239" s="82">
        <v>4965.62</v>
      </c>
      <c r="K239" s="77">
        <f>SUM(I239*4965.62)</f>
        <v>29793.72</v>
      </c>
    </row>
    <row r="240" spans="1:11" ht="15.75">
      <c r="A240" s="63"/>
      <c r="B240" s="87"/>
      <c r="C240" s="87"/>
      <c r="D240" s="87"/>
      <c r="E240" s="87"/>
      <c r="F240" s="87"/>
      <c r="G240" s="87"/>
      <c r="H240" s="113" t="s">
        <v>296</v>
      </c>
      <c r="I240" s="114"/>
      <c r="J240" s="115"/>
      <c r="K240" s="116">
        <f>SUM(K215:K239)</f>
        <v>784155.89199999999</v>
      </c>
    </row>
    <row r="241" spans="1:11">
      <c r="A241" s="63"/>
      <c r="B241" s="87"/>
      <c r="C241" s="87"/>
      <c r="D241" s="87"/>
      <c r="E241" s="87"/>
      <c r="F241" s="87"/>
      <c r="G241" s="87"/>
      <c r="H241" s="87"/>
      <c r="I241" s="87"/>
      <c r="J241" s="87"/>
      <c r="K241" s="87"/>
    </row>
    <row r="242" spans="1:11">
      <c r="A242" s="49"/>
      <c r="B242" s="49"/>
      <c r="C242" s="49"/>
      <c r="D242" s="49"/>
      <c r="E242" s="49"/>
      <c r="F242" s="49"/>
      <c r="G242" s="49"/>
      <c r="H242" s="49"/>
      <c r="I242" s="49"/>
      <c r="J242" s="49"/>
      <c r="K242" s="49"/>
    </row>
    <row r="243" spans="1:11" ht="15.75">
      <c r="A243" s="117"/>
      <c r="B243" s="117" t="s">
        <v>297</v>
      </c>
      <c r="C243" s="49"/>
      <c r="D243" s="49"/>
      <c r="E243" s="49"/>
      <c r="F243" s="49"/>
      <c r="G243" s="49"/>
      <c r="H243" s="49"/>
      <c r="I243" s="49"/>
      <c r="J243" s="49"/>
      <c r="K243" s="49"/>
    </row>
    <row r="244" spans="1:11">
      <c r="A244" s="54" t="s">
        <v>298</v>
      </c>
      <c r="B244" s="55" t="s">
        <v>1</v>
      </c>
      <c r="C244" s="55" t="s">
        <v>240</v>
      </c>
      <c r="D244" s="56" t="s">
        <v>3</v>
      </c>
      <c r="E244" s="57"/>
      <c r="F244" s="58" t="s">
        <v>241</v>
      </c>
      <c r="G244" s="59"/>
      <c r="H244" s="59"/>
      <c r="I244" s="60"/>
      <c r="J244" s="61" t="s">
        <v>242</v>
      </c>
      <c r="K244" s="54" t="s">
        <v>243</v>
      </c>
    </row>
    <row r="245" spans="1:11">
      <c r="A245" s="55"/>
      <c r="B245" s="55"/>
      <c r="C245" s="55"/>
      <c r="D245" s="62"/>
      <c r="E245" s="63" t="s">
        <v>299</v>
      </c>
      <c r="F245" s="63" t="s">
        <v>244</v>
      </c>
      <c r="G245" s="63" t="s">
        <v>7</v>
      </c>
      <c r="H245" s="63" t="s">
        <v>245</v>
      </c>
      <c r="I245" s="63" t="s">
        <v>246</v>
      </c>
      <c r="J245" s="64"/>
      <c r="K245" s="54"/>
    </row>
    <row r="246" spans="1:11" ht="30">
      <c r="A246" s="63">
        <v>1</v>
      </c>
      <c r="B246" s="87"/>
      <c r="C246" s="118" t="s">
        <v>300</v>
      </c>
      <c r="D246" s="119" t="s">
        <v>152</v>
      </c>
      <c r="E246" s="87">
        <v>1</v>
      </c>
      <c r="F246" s="63"/>
      <c r="G246" s="63"/>
      <c r="H246" s="63"/>
      <c r="I246" s="63"/>
      <c r="J246" s="119">
        <v>82718</v>
      </c>
      <c r="K246" s="119">
        <f>SUM(E246*J246)</f>
        <v>82718</v>
      </c>
    </row>
    <row r="247" spans="1:11" ht="30">
      <c r="A247" s="63">
        <v>2</v>
      </c>
      <c r="B247" s="87"/>
      <c r="C247" s="120" t="s">
        <v>301</v>
      </c>
      <c r="D247" s="87" t="s">
        <v>20</v>
      </c>
      <c r="E247" s="87">
        <v>1</v>
      </c>
      <c r="F247" s="87"/>
      <c r="G247" s="87"/>
      <c r="H247" s="63"/>
      <c r="I247" s="87"/>
      <c r="J247" s="121">
        <v>11782.3</v>
      </c>
      <c r="K247" s="119">
        <f t="shared" ref="K247:K259" si="4">SUM(E247*J247)</f>
        <v>11782.3</v>
      </c>
    </row>
    <row r="248" spans="1:11" ht="30">
      <c r="A248" s="63">
        <v>3</v>
      </c>
      <c r="B248" s="87"/>
      <c r="C248" s="118" t="s">
        <v>302</v>
      </c>
      <c r="D248" s="87" t="s">
        <v>20</v>
      </c>
      <c r="E248" s="87">
        <v>1</v>
      </c>
      <c r="F248" s="87"/>
      <c r="G248" s="87"/>
      <c r="H248" s="87"/>
      <c r="I248" s="87"/>
      <c r="J248" s="119">
        <v>11782.3</v>
      </c>
      <c r="K248" s="119">
        <f t="shared" si="4"/>
        <v>11782.3</v>
      </c>
    </row>
    <row r="249" spans="1:11" ht="30">
      <c r="A249" s="63">
        <v>4</v>
      </c>
      <c r="B249" s="87"/>
      <c r="C249" s="118" t="s">
        <v>303</v>
      </c>
      <c r="D249" s="87" t="s">
        <v>20</v>
      </c>
      <c r="E249" s="87">
        <v>1</v>
      </c>
      <c r="F249" s="87"/>
      <c r="G249" s="87"/>
      <c r="H249" s="87"/>
      <c r="I249" s="87"/>
      <c r="J249" s="119">
        <v>13623.1</v>
      </c>
      <c r="K249" s="119">
        <f t="shared" si="4"/>
        <v>13623.1</v>
      </c>
    </row>
    <row r="250" spans="1:11" ht="30">
      <c r="A250" s="63">
        <v>5</v>
      </c>
      <c r="B250" s="87"/>
      <c r="C250" s="118" t="s">
        <v>304</v>
      </c>
      <c r="D250" s="87" t="s">
        <v>20</v>
      </c>
      <c r="E250" s="87">
        <v>1</v>
      </c>
      <c r="F250" s="87"/>
      <c r="G250" s="87"/>
      <c r="H250" s="87"/>
      <c r="I250" s="87"/>
      <c r="J250" s="119">
        <v>14803.1</v>
      </c>
      <c r="K250" s="119">
        <f t="shared" si="4"/>
        <v>14803.1</v>
      </c>
    </row>
    <row r="251" spans="1:11" ht="15.75">
      <c r="A251" s="63">
        <v>6</v>
      </c>
      <c r="B251" s="87"/>
      <c r="C251" s="118" t="s">
        <v>305</v>
      </c>
      <c r="D251" s="87" t="s">
        <v>152</v>
      </c>
      <c r="E251" s="87">
        <v>1</v>
      </c>
      <c r="F251" s="87"/>
      <c r="G251" s="87"/>
      <c r="H251" s="87"/>
      <c r="I251" s="87"/>
      <c r="J251" s="88">
        <v>29441</v>
      </c>
      <c r="K251" s="119">
        <f t="shared" si="4"/>
        <v>29441</v>
      </c>
    </row>
    <row r="252" spans="1:11" ht="15.75">
      <c r="A252" s="63">
        <v>7</v>
      </c>
      <c r="B252" s="122"/>
      <c r="C252" s="118" t="s">
        <v>306</v>
      </c>
      <c r="D252" s="87" t="s">
        <v>152</v>
      </c>
      <c r="E252" s="87">
        <v>2</v>
      </c>
      <c r="F252" s="87"/>
      <c r="G252" s="87"/>
      <c r="H252" s="87"/>
      <c r="I252" s="87"/>
      <c r="J252" s="88">
        <v>3127</v>
      </c>
      <c r="K252" s="119">
        <f t="shared" si="4"/>
        <v>6254</v>
      </c>
    </row>
    <row r="253" spans="1:11" ht="15.75">
      <c r="A253" s="63">
        <v>8</v>
      </c>
      <c r="B253" s="87"/>
      <c r="C253" s="118" t="s">
        <v>307</v>
      </c>
      <c r="D253" s="87" t="s">
        <v>152</v>
      </c>
      <c r="E253" s="87">
        <v>1</v>
      </c>
      <c r="F253" s="87"/>
      <c r="G253" s="87"/>
      <c r="H253" s="87"/>
      <c r="I253" s="87"/>
      <c r="J253" s="88">
        <v>4071</v>
      </c>
      <c r="K253" s="119">
        <f t="shared" si="4"/>
        <v>4071</v>
      </c>
    </row>
    <row r="254" spans="1:11" ht="15.75">
      <c r="A254" s="63">
        <v>9</v>
      </c>
      <c r="B254" s="87"/>
      <c r="C254" s="118" t="s">
        <v>308</v>
      </c>
      <c r="D254" s="87" t="s">
        <v>152</v>
      </c>
      <c r="E254" s="87">
        <v>1</v>
      </c>
      <c r="F254" s="87"/>
      <c r="G254" s="87"/>
      <c r="H254" s="87"/>
      <c r="I254" s="87"/>
      <c r="J254" s="88">
        <v>31978</v>
      </c>
      <c r="K254" s="119">
        <f t="shared" si="4"/>
        <v>31978</v>
      </c>
    </row>
    <row r="255" spans="1:11" ht="30">
      <c r="A255" s="63">
        <v>10</v>
      </c>
      <c r="B255" s="87"/>
      <c r="C255" s="118" t="s">
        <v>309</v>
      </c>
      <c r="D255" s="87" t="s">
        <v>152</v>
      </c>
      <c r="E255" s="87">
        <v>4</v>
      </c>
      <c r="F255" s="87"/>
      <c r="G255" s="87"/>
      <c r="H255" s="87"/>
      <c r="I255" s="87"/>
      <c r="J255" s="88">
        <v>4661</v>
      </c>
      <c r="K255" s="119">
        <f t="shared" si="4"/>
        <v>18644</v>
      </c>
    </row>
    <row r="256" spans="1:11" ht="30">
      <c r="A256" s="63">
        <v>11</v>
      </c>
      <c r="B256" s="87"/>
      <c r="C256" s="118" t="s">
        <v>310</v>
      </c>
      <c r="D256" s="87" t="s">
        <v>152</v>
      </c>
      <c r="E256" s="87">
        <v>2</v>
      </c>
      <c r="F256" s="87"/>
      <c r="G256" s="87"/>
      <c r="H256" s="63"/>
      <c r="I256" s="87"/>
      <c r="J256" s="88">
        <v>4661</v>
      </c>
      <c r="K256" s="119">
        <f t="shared" si="4"/>
        <v>9322</v>
      </c>
    </row>
    <row r="257" spans="1:11" ht="30">
      <c r="A257" s="63">
        <v>12</v>
      </c>
      <c r="B257" s="87"/>
      <c r="C257" s="118" t="s">
        <v>311</v>
      </c>
      <c r="D257" s="87" t="s">
        <v>152</v>
      </c>
      <c r="E257" s="87">
        <v>2</v>
      </c>
      <c r="F257" s="87"/>
      <c r="G257" s="87"/>
      <c r="H257" s="63"/>
      <c r="I257" s="87"/>
      <c r="J257" s="88">
        <v>2265.6</v>
      </c>
      <c r="K257" s="119">
        <f t="shared" si="4"/>
        <v>4531.2</v>
      </c>
    </row>
    <row r="258" spans="1:11" ht="15.75">
      <c r="A258" s="63">
        <v>13</v>
      </c>
      <c r="B258" s="87"/>
      <c r="C258" s="118" t="s">
        <v>312</v>
      </c>
      <c r="D258" s="87" t="s">
        <v>152</v>
      </c>
      <c r="E258" s="87">
        <v>2</v>
      </c>
      <c r="F258" s="87"/>
      <c r="G258" s="87"/>
      <c r="H258" s="87"/>
      <c r="I258" s="87"/>
      <c r="J258" s="88">
        <v>7599.2</v>
      </c>
      <c r="K258" s="119">
        <f t="shared" si="4"/>
        <v>15198.4</v>
      </c>
    </row>
    <row r="259" spans="1:11" ht="15.75">
      <c r="A259" s="63">
        <v>14</v>
      </c>
      <c r="B259" s="87"/>
      <c r="C259" s="123" t="s">
        <v>313</v>
      </c>
      <c r="D259" s="87" t="s">
        <v>152</v>
      </c>
      <c r="E259" s="87">
        <v>2</v>
      </c>
      <c r="F259" s="87"/>
      <c r="G259" s="87"/>
      <c r="H259" s="87"/>
      <c r="I259" s="87"/>
      <c r="J259" s="88">
        <v>4082.8</v>
      </c>
      <c r="K259" s="119">
        <f t="shared" si="4"/>
        <v>8165.6</v>
      </c>
    </row>
    <row r="260" spans="1:11">
      <c r="A260" s="63">
        <v>15</v>
      </c>
      <c r="B260" s="87"/>
      <c r="C260" s="124" t="s">
        <v>314</v>
      </c>
      <c r="D260" s="87" t="s">
        <v>152</v>
      </c>
      <c r="E260" s="87">
        <v>5</v>
      </c>
      <c r="F260" s="87"/>
      <c r="G260" s="87"/>
      <c r="H260" s="87"/>
      <c r="I260" s="87"/>
      <c r="J260" s="88">
        <v>2631.4</v>
      </c>
      <c r="K260" s="88">
        <f>SUM(E260*J260)</f>
        <v>13157</v>
      </c>
    </row>
    <row r="261" spans="1:11">
      <c r="A261" s="63">
        <v>16</v>
      </c>
      <c r="B261" s="87"/>
      <c r="C261" s="124" t="s">
        <v>315</v>
      </c>
      <c r="D261" s="87" t="s">
        <v>152</v>
      </c>
      <c r="E261" s="87">
        <v>6</v>
      </c>
      <c r="F261" s="87"/>
      <c r="G261" s="87"/>
      <c r="H261" s="87"/>
      <c r="I261" s="87"/>
      <c r="J261" s="88">
        <v>407.1</v>
      </c>
      <c r="K261" s="88">
        <f t="shared" ref="K261:K265" si="5">SUM(E261*J261)</f>
        <v>2442.6000000000004</v>
      </c>
    </row>
    <row r="262" spans="1:11" ht="30">
      <c r="A262" s="63">
        <v>17</v>
      </c>
      <c r="B262" s="87"/>
      <c r="C262" s="124" t="s">
        <v>316</v>
      </c>
      <c r="D262" s="87" t="s">
        <v>152</v>
      </c>
      <c r="E262" s="87">
        <v>5</v>
      </c>
      <c r="F262" s="87"/>
      <c r="G262" s="87"/>
      <c r="H262" s="87"/>
      <c r="I262" s="87"/>
      <c r="J262" s="88">
        <v>4436.8</v>
      </c>
      <c r="K262" s="88">
        <f t="shared" si="5"/>
        <v>22184</v>
      </c>
    </row>
    <row r="263" spans="1:11">
      <c r="A263" s="63">
        <v>18</v>
      </c>
      <c r="B263" s="87"/>
      <c r="C263" s="124" t="s">
        <v>317</v>
      </c>
      <c r="D263" s="87" t="s">
        <v>318</v>
      </c>
      <c r="E263" s="87">
        <v>130</v>
      </c>
      <c r="F263" s="87"/>
      <c r="G263" s="87"/>
      <c r="H263" s="87"/>
      <c r="I263" s="87"/>
      <c r="J263" s="87">
        <v>1270.8599999999999</v>
      </c>
      <c r="K263" s="87">
        <f t="shared" si="5"/>
        <v>165211.79999999999</v>
      </c>
    </row>
    <row r="264" spans="1:11">
      <c r="A264" s="63">
        <v>19</v>
      </c>
      <c r="B264" s="87"/>
      <c r="C264" s="124" t="s">
        <v>319</v>
      </c>
      <c r="D264" s="87" t="s">
        <v>152</v>
      </c>
      <c r="E264" s="87">
        <v>2</v>
      </c>
      <c r="F264" s="87"/>
      <c r="G264" s="87"/>
      <c r="H264" s="87"/>
      <c r="I264" s="87"/>
      <c r="J264" s="88">
        <v>38768.9</v>
      </c>
      <c r="K264" s="88">
        <f t="shared" si="5"/>
        <v>77537.8</v>
      </c>
    </row>
    <row r="265" spans="1:11">
      <c r="A265" s="96">
        <v>20</v>
      </c>
      <c r="B265" s="125"/>
      <c r="C265" s="124" t="s">
        <v>320</v>
      </c>
      <c r="D265" s="125" t="s">
        <v>152</v>
      </c>
      <c r="E265" s="125">
        <v>1</v>
      </c>
      <c r="F265" s="125"/>
      <c r="G265" s="125"/>
      <c r="H265" s="125"/>
      <c r="I265" s="125"/>
      <c r="J265" s="126">
        <v>12059.6</v>
      </c>
      <c r="K265" s="126">
        <f t="shared" si="5"/>
        <v>12059.6</v>
      </c>
    </row>
    <row r="266" spans="1:11">
      <c r="A266" s="87"/>
      <c r="B266" s="87"/>
      <c r="C266" s="127"/>
      <c r="D266" s="87"/>
      <c r="E266" s="87"/>
      <c r="F266" s="87"/>
      <c r="G266" s="87"/>
      <c r="H266" s="87"/>
      <c r="I266" s="87"/>
      <c r="J266" s="63" t="s">
        <v>321</v>
      </c>
      <c r="K266" s="128">
        <f>SUM(K246:K265)</f>
        <v>554906.79999999993</v>
      </c>
    </row>
    <row r="267" spans="1:11">
      <c r="A267" s="49"/>
      <c r="B267" s="49"/>
      <c r="C267" s="129"/>
      <c r="D267" s="49"/>
      <c r="E267" s="49"/>
      <c r="F267" s="49"/>
      <c r="G267" s="49"/>
      <c r="H267" s="49"/>
      <c r="I267" s="49"/>
      <c r="J267" s="49"/>
      <c r="K267" s="49"/>
    </row>
    <row r="268" spans="1:11">
      <c r="A268" s="49"/>
      <c r="B268" s="49"/>
      <c r="C268" s="129"/>
      <c r="D268" s="49"/>
      <c r="E268" s="49"/>
      <c r="F268" s="49"/>
      <c r="G268" s="49"/>
      <c r="H268" s="49"/>
      <c r="I268" s="49"/>
      <c r="J268" s="49"/>
      <c r="K268" s="49"/>
    </row>
    <row r="269" spans="1:11">
      <c r="A269" s="49"/>
      <c r="B269" s="49"/>
      <c r="C269" s="48" t="s">
        <v>322</v>
      </c>
      <c r="D269" s="49"/>
      <c r="E269" s="48" t="s">
        <v>323</v>
      </c>
      <c r="F269" s="48"/>
      <c r="G269" s="49"/>
      <c r="H269" s="49"/>
      <c r="I269" s="48" t="s">
        <v>324</v>
      </c>
      <c r="J269" s="49"/>
      <c r="K269" s="49"/>
    </row>
    <row r="270" spans="1:11">
      <c r="A270" s="49"/>
      <c r="B270" s="49"/>
      <c r="C270" s="48" t="s">
        <v>325</v>
      </c>
      <c r="D270" s="49"/>
      <c r="E270" s="48" t="s">
        <v>326</v>
      </c>
      <c r="F270" s="49"/>
      <c r="G270" s="49"/>
      <c r="H270" s="48"/>
      <c r="I270" s="49"/>
      <c r="J270" s="48" t="s">
        <v>237</v>
      </c>
      <c r="K270" s="49"/>
    </row>
    <row r="274" spans="1:16">
      <c r="A274" s="130" t="s">
        <v>327</v>
      </c>
      <c r="B274" s="130"/>
      <c r="C274" s="130"/>
      <c r="D274" s="130"/>
      <c r="E274" s="131"/>
      <c r="F274" s="132"/>
      <c r="G274" s="131" t="s">
        <v>328</v>
      </c>
      <c r="H274" s="133" t="s">
        <v>329</v>
      </c>
      <c r="I274" s="131"/>
      <c r="J274" s="131"/>
      <c r="K274" s="131"/>
      <c r="L274" s="131"/>
      <c r="M274" s="134" t="s">
        <v>330</v>
      </c>
      <c r="N274" s="134"/>
      <c r="O274" s="134"/>
      <c r="P274" s="134"/>
    </row>
    <row r="275" spans="1:16">
      <c r="A275" s="130" t="s">
        <v>331</v>
      </c>
      <c r="B275" s="130"/>
      <c r="C275" s="130"/>
      <c r="D275" s="130"/>
      <c r="E275" s="131"/>
      <c r="F275" s="132"/>
      <c r="G275" s="131"/>
      <c r="H275" s="131"/>
      <c r="I275" s="131"/>
      <c r="J275" s="131"/>
      <c r="K275" s="131"/>
      <c r="L275" s="131"/>
      <c r="M275" s="131"/>
      <c r="N275" s="131"/>
      <c r="O275" s="131"/>
      <c r="P275" s="135"/>
    </row>
    <row r="276" spans="1:16">
      <c r="A276" s="136" t="s">
        <v>332</v>
      </c>
      <c r="B276" s="136"/>
      <c r="C276" s="136"/>
      <c r="D276" s="136"/>
      <c r="E276" s="136"/>
      <c r="F276" s="132"/>
      <c r="G276" s="137"/>
      <c r="H276" s="131"/>
      <c r="I276" s="131"/>
      <c r="J276" s="131"/>
      <c r="K276" s="131"/>
      <c r="L276" s="131"/>
      <c r="M276" s="131"/>
      <c r="N276" s="131"/>
      <c r="O276" s="131"/>
      <c r="P276" s="135"/>
    </row>
    <row r="277" spans="1:16">
      <c r="A277" s="138" t="s">
        <v>333</v>
      </c>
      <c r="B277" s="138"/>
      <c r="C277" s="138"/>
      <c r="D277" s="138"/>
      <c r="E277" s="138"/>
      <c r="F277" s="132"/>
      <c r="G277" s="131"/>
      <c r="H277" s="131"/>
      <c r="I277" s="131"/>
      <c r="J277" s="131"/>
      <c r="K277" s="131"/>
      <c r="L277" s="131"/>
      <c r="M277" s="131"/>
      <c r="N277" s="131"/>
      <c r="O277" s="131"/>
      <c r="P277" s="135"/>
    </row>
    <row r="278" spans="1:16" ht="25.5">
      <c r="A278" s="139" t="s">
        <v>334</v>
      </c>
      <c r="B278" s="140" t="s">
        <v>335</v>
      </c>
      <c r="C278" s="141" t="s">
        <v>336</v>
      </c>
      <c r="D278" s="140" t="s">
        <v>3</v>
      </c>
      <c r="E278" s="140" t="s">
        <v>337</v>
      </c>
      <c r="F278" s="142" t="s">
        <v>5</v>
      </c>
      <c r="G278" s="143"/>
      <c r="H278" s="142" t="s">
        <v>6</v>
      </c>
      <c r="I278" s="143"/>
      <c r="J278" s="142" t="s">
        <v>8</v>
      </c>
      <c r="K278" s="143"/>
      <c r="L278" s="142" t="s">
        <v>7</v>
      </c>
      <c r="M278" s="143"/>
      <c r="N278" s="142" t="s">
        <v>9</v>
      </c>
      <c r="O278" s="143"/>
      <c r="P278" s="144" t="s">
        <v>338</v>
      </c>
    </row>
    <row r="279" spans="1:16" ht="51">
      <c r="A279" s="139"/>
      <c r="B279" s="145"/>
      <c r="C279" s="146"/>
      <c r="D279" s="145"/>
      <c r="E279" s="145"/>
      <c r="F279" s="140" t="s">
        <v>339</v>
      </c>
      <c r="G279" s="140" t="s">
        <v>340</v>
      </c>
      <c r="H279" s="140" t="s">
        <v>339</v>
      </c>
      <c r="I279" s="140" t="s">
        <v>340</v>
      </c>
      <c r="J279" s="140" t="s">
        <v>339</v>
      </c>
      <c r="K279" s="140" t="s">
        <v>340</v>
      </c>
      <c r="L279" s="140" t="s">
        <v>339</v>
      </c>
      <c r="M279" s="140" t="s">
        <v>341</v>
      </c>
      <c r="N279" s="140" t="s">
        <v>339</v>
      </c>
      <c r="O279" s="140" t="s">
        <v>340</v>
      </c>
      <c r="P279" s="144"/>
    </row>
    <row r="280" spans="1:16">
      <c r="A280" s="139">
        <v>1</v>
      </c>
      <c r="B280" s="147"/>
      <c r="C280" s="148" t="s">
        <v>259</v>
      </c>
      <c r="D280" s="149" t="s">
        <v>318</v>
      </c>
      <c r="E280" s="150">
        <v>80</v>
      </c>
      <c r="F280" s="151">
        <v>98</v>
      </c>
      <c r="G280" s="152">
        <f>E280*F280</f>
        <v>7840</v>
      </c>
      <c r="H280" s="153"/>
      <c r="I280" s="154">
        <f>H280*E280</f>
        <v>0</v>
      </c>
      <c r="J280" s="153"/>
      <c r="K280" s="140">
        <f>E280*J280</f>
        <v>0</v>
      </c>
      <c r="L280" s="155"/>
      <c r="M280" s="140">
        <f>E280*L280</f>
        <v>0</v>
      </c>
      <c r="N280" s="155">
        <v>0</v>
      </c>
      <c r="O280" s="140">
        <f>E280*N280</f>
        <v>0</v>
      </c>
      <c r="P280" s="156">
        <f>G280+I280+K280+M280+O280</f>
        <v>7840</v>
      </c>
    </row>
    <row r="281" spans="1:16">
      <c r="A281" s="139">
        <v>2</v>
      </c>
      <c r="B281" s="147"/>
      <c r="C281" s="148" t="s">
        <v>342</v>
      </c>
      <c r="D281" s="149" t="s">
        <v>318</v>
      </c>
      <c r="E281" s="150">
        <v>85</v>
      </c>
      <c r="F281" s="151">
        <v>34</v>
      </c>
      <c r="G281" s="152">
        <f t="shared" ref="G281:G344" si="6">E281*F281</f>
        <v>2890</v>
      </c>
      <c r="H281" s="153"/>
      <c r="I281" s="154">
        <f t="shared" ref="I281:I328" si="7">H281*E281</f>
        <v>0</v>
      </c>
      <c r="J281" s="153"/>
      <c r="K281" s="140">
        <f t="shared" ref="K281:K328" si="8">E281*J281</f>
        <v>0</v>
      </c>
      <c r="L281" s="155"/>
      <c r="M281" s="140">
        <f t="shared" ref="M281:M328" si="9">E281*L281</f>
        <v>0</v>
      </c>
      <c r="N281" s="155">
        <v>0</v>
      </c>
      <c r="O281" s="140">
        <f t="shared" ref="O281:O344" si="10">E281*N281</f>
        <v>0</v>
      </c>
      <c r="P281" s="156">
        <f>G281+I281+K281+M281+O281</f>
        <v>2890</v>
      </c>
    </row>
    <row r="282" spans="1:16">
      <c r="A282" s="139">
        <v>3</v>
      </c>
      <c r="B282" s="147"/>
      <c r="C282" s="148" t="s">
        <v>343</v>
      </c>
      <c r="D282" s="149" t="s">
        <v>318</v>
      </c>
      <c r="E282" s="150">
        <v>257</v>
      </c>
      <c r="F282" s="151">
        <v>41</v>
      </c>
      <c r="G282" s="152">
        <f t="shared" si="6"/>
        <v>10537</v>
      </c>
      <c r="H282" s="153"/>
      <c r="I282" s="154">
        <f t="shared" si="7"/>
        <v>0</v>
      </c>
      <c r="J282" s="153"/>
      <c r="K282" s="140">
        <f t="shared" si="8"/>
        <v>0</v>
      </c>
      <c r="L282" s="155"/>
      <c r="M282" s="140">
        <f t="shared" si="9"/>
        <v>0</v>
      </c>
      <c r="N282" s="155">
        <v>0</v>
      </c>
      <c r="O282" s="140">
        <f t="shared" si="10"/>
        <v>0</v>
      </c>
      <c r="P282" s="156">
        <f t="shared" ref="P282:P331" si="11">G282+I282+K282+M282+O282</f>
        <v>10537</v>
      </c>
    </row>
    <row r="283" spans="1:16">
      <c r="A283" s="157">
        <v>4</v>
      </c>
      <c r="B283" s="158"/>
      <c r="C283" s="159" t="s">
        <v>344</v>
      </c>
      <c r="D283" s="149" t="s">
        <v>252</v>
      </c>
      <c r="E283" s="150">
        <v>350</v>
      </c>
      <c r="F283" s="151">
        <v>8</v>
      </c>
      <c r="G283" s="152">
        <f t="shared" si="6"/>
        <v>2800</v>
      </c>
      <c r="H283" s="153"/>
      <c r="I283" s="154">
        <f t="shared" si="7"/>
        <v>0</v>
      </c>
      <c r="J283" s="153"/>
      <c r="K283" s="140">
        <f t="shared" si="8"/>
        <v>0</v>
      </c>
      <c r="L283" s="155"/>
      <c r="M283" s="140">
        <f t="shared" si="9"/>
        <v>0</v>
      </c>
      <c r="N283" s="155">
        <v>0</v>
      </c>
      <c r="O283" s="140">
        <f t="shared" si="10"/>
        <v>0</v>
      </c>
      <c r="P283" s="156">
        <f t="shared" si="11"/>
        <v>2800</v>
      </c>
    </row>
    <row r="284" spans="1:16">
      <c r="A284" s="139">
        <v>5</v>
      </c>
      <c r="B284" s="160"/>
      <c r="C284" s="159" t="s">
        <v>345</v>
      </c>
      <c r="D284" s="149" t="s">
        <v>289</v>
      </c>
      <c r="E284" s="150">
        <v>19.600000000000001</v>
      </c>
      <c r="F284" s="151">
        <v>718</v>
      </c>
      <c r="G284" s="152">
        <f t="shared" si="6"/>
        <v>14072.800000000001</v>
      </c>
      <c r="H284" s="153"/>
      <c r="I284" s="154">
        <f t="shared" si="7"/>
        <v>0</v>
      </c>
      <c r="J284" s="153"/>
      <c r="K284" s="140">
        <f t="shared" si="8"/>
        <v>0</v>
      </c>
      <c r="L284" s="155"/>
      <c r="M284" s="140">
        <f t="shared" si="9"/>
        <v>0</v>
      </c>
      <c r="N284" s="155">
        <v>0</v>
      </c>
      <c r="O284" s="140">
        <f t="shared" si="10"/>
        <v>0</v>
      </c>
      <c r="P284" s="156">
        <f>G284+I284+K284+M284+O284</f>
        <v>14072.800000000001</v>
      </c>
    </row>
    <row r="285" spans="1:16">
      <c r="A285" s="139">
        <v>6</v>
      </c>
      <c r="B285" s="160"/>
      <c r="C285" s="159" t="s">
        <v>346</v>
      </c>
      <c r="D285" s="149" t="s">
        <v>252</v>
      </c>
      <c r="E285" s="150">
        <v>2000</v>
      </c>
      <c r="F285" s="151">
        <v>1</v>
      </c>
      <c r="G285" s="152">
        <f t="shared" si="6"/>
        <v>2000</v>
      </c>
      <c r="H285" s="153"/>
      <c r="I285" s="154">
        <f t="shared" si="7"/>
        <v>0</v>
      </c>
      <c r="J285" s="153"/>
      <c r="K285" s="140">
        <v>0</v>
      </c>
      <c r="L285" s="155"/>
      <c r="M285" s="140">
        <f t="shared" si="9"/>
        <v>0</v>
      </c>
      <c r="N285" s="155">
        <v>0</v>
      </c>
      <c r="O285" s="140">
        <f t="shared" si="10"/>
        <v>0</v>
      </c>
      <c r="P285" s="156">
        <f>G285</f>
        <v>2000</v>
      </c>
    </row>
    <row r="286" spans="1:16">
      <c r="A286" s="139">
        <v>7</v>
      </c>
      <c r="B286" s="160"/>
      <c r="C286" s="159" t="s">
        <v>347</v>
      </c>
      <c r="D286" s="149" t="s">
        <v>289</v>
      </c>
      <c r="E286" s="150">
        <v>28.74</v>
      </c>
      <c r="F286" s="161">
        <v>2465</v>
      </c>
      <c r="G286" s="152">
        <f t="shared" si="6"/>
        <v>70844.099999999991</v>
      </c>
      <c r="H286" s="153"/>
      <c r="I286" s="154">
        <f t="shared" si="7"/>
        <v>0</v>
      </c>
      <c r="J286" s="155"/>
      <c r="K286" s="140">
        <f t="shared" si="8"/>
        <v>0</v>
      </c>
      <c r="L286" s="155"/>
      <c r="M286" s="140">
        <f t="shared" si="9"/>
        <v>0</v>
      </c>
      <c r="N286" s="155">
        <v>0</v>
      </c>
      <c r="O286" s="140">
        <f t="shared" si="10"/>
        <v>0</v>
      </c>
      <c r="P286" s="156">
        <f t="shared" si="11"/>
        <v>70844.099999999991</v>
      </c>
    </row>
    <row r="287" spans="1:16">
      <c r="A287" s="139">
        <v>8</v>
      </c>
      <c r="B287" s="160"/>
      <c r="C287" s="159" t="s">
        <v>348</v>
      </c>
      <c r="D287" s="149" t="s">
        <v>289</v>
      </c>
      <c r="E287" s="150">
        <v>28.74</v>
      </c>
      <c r="F287" s="161">
        <v>1119.6500000000001</v>
      </c>
      <c r="G287" s="152">
        <f t="shared" si="6"/>
        <v>32178.741000000002</v>
      </c>
      <c r="H287" s="153"/>
      <c r="I287" s="154">
        <f t="shared" si="7"/>
        <v>0</v>
      </c>
      <c r="J287" s="155"/>
      <c r="K287" s="140">
        <f t="shared" si="8"/>
        <v>0</v>
      </c>
      <c r="L287" s="155"/>
      <c r="M287" s="140">
        <f t="shared" si="9"/>
        <v>0</v>
      </c>
      <c r="N287" s="155">
        <v>0</v>
      </c>
      <c r="O287" s="140">
        <f t="shared" si="10"/>
        <v>0</v>
      </c>
      <c r="P287" s="156">
        <f t="shared" si="11"/>
        <v>32178.741000000002</v>
      </c>
    </row>
    <row r="288" spans="1:16">
      <c r="A288" s="139">
        <v>9</v>
      </c>
      <c r="B288" s="160"/>
      <c r="C288" s="159" t="s">
        <v>349</v>
      </c>
      <c r="D288" s="149" t="s">
        <v>289</v>
      </c>
      <c r="E288" s="150">
        <v>28.74</v>
      </c>
      <c r="F288" s="161">
        <v>2903.7049999999999</v>
      </c>
      <c r="G288" s="152">
        <f t="shared" si="6"/>
        <v>83452.481699999989</v>
      </c>
      <c r="H288" s="153"/>
      <c r="I288" s="154">
        <f t="shared" si="7"/>
        <v>0</v>
      </c>
      <c r="J288" s="155"/>
      <c r="K288" s="140">
        <f t="shared" si="8"/>
        <v>0</v>
      </c>
      <c r="L288" s="155"/>
      <c r="M288" s="140">
        <f t="shared" si="9"/>
        <v>0</v>
      </c>
      <c r="N288" s="155">
        <v>0</v>
      </c>
      <c r="O288" s="140">
        <f t="shared" si="10"/>
        <v>0</v>
      </c>
      <c r="P288" s="156">
        <f t="shared" si="11"/>
        <v>83452.481699999989</v>
      </c>
    </row>
    <row r="289" spans="1:16">
      <c r="A289" s="139">
        <v>10</v>
      </c>
      <c r="B289" s="160"/>
      <c r="C289" s="159" t="s">
        <v>350</v>
      </c>
      <c r="D289" s="149" t="s">
        <v>289</v>
      </c>
      <c r="E289" s="150">
        <v>28.74</v>
      </c>
      <c r="F289" s="161">
        <v>354.23</v>
      </c>
      <c r="G289" s="152">
        <f t="shared" si="6"/>
        <v>10180.5702</v>
      </c>
      <c r="H289" s="153"/>
      <c r="I289" s="154">
        <f t="shared" si="7"/>
        <v>0</v>
      </c>
      <c r="J289" s="155"/>
      <c r="K289" s="140">
        <f t="shared" si="8"/>
        <v>0</v>
      </c>
      <c r="L289" s="155"/>
      <c r="M289" s="140">
        <f t="shared" si="9"/>
        <v>0</v>
      </c>
      <c r="N289" s="155">
        <v>0</v>
      </c>
      <c r="O289" s="140">
        <f t="shared" si="10"/>
        <v>0</v>
      </c>
      <c r="P289" s="156">
        <f t="shared" si="11"/>
        <v>10180.5702</v>
      </c>
    </row>
    <row r="290" spans="1:16">
      <c r="A290" s="139">
        <v>11</v>
      </c>
      <c r="B290" s="162"/>
      <c r="C290" s="159" t="s">
        <v>351</v>
      </c>
      <c r="D290" s="149" t="s">
        <v>318</v>
      </c>
      <c r="E290" s="150">
        <v>250</v>
      </c>
      <c r="F290" s="151">
        <v>38</v>
      </c>
      <c r="G290" s="152">
        <f t="shared" si="6"/>
        <v>9500</v>
      </c>
      <c r="H290" s="153"/>
      <c r="I290" s="154">
        <f t="shared" si="7"/>
        <v>0</v>
      </c>
      <c r="J290" s="153"/>
      <c r="K290" s="140">
        <f t="shared" si="8"/>
        <v>0</v>
      </c>
      <c r="L290" s="155"/>
      <c r="M290" s="140">
        <f t="shared" si="9"/>
        <v>0</v>
      </c>
      <c r="N290" s="155">
        <v>0</v>
      </c>
      <c r="O290" s="140">
        <f t="shared" si="10"/>
        <v>0</v>
      </c>
      <c r="P290" s="156">
        <f t="shared" si="11"/>
        <v>9500</v>
      </c>
    </row>
    <row r="291" spans="1:16">
      <c r="A291" s="139">
        <v>12</v>
      </c>
      <c r="B291" s="162"/>
      <c r="C291" s="159" t="s">
        <v>352</v>
      </c>
      <c r="D291" s="149" t="s">
        <v>318</v>
      </c>
      <c r="E291" s="150">
        <v>132.75</v>
      </c>
      <c r="F291" s="151">
        <v>57</v>
      </c>
      <c r="G291" s="152">
        <f t="shared" si="6"/>
        <v>7566.75</v>
      </c>
      <c r="H291" s="153"/>
      <c r="I291" s="154">
        <f t="shared" si="7"/>
        <v>0</v>
      </c>
      <c r="J291" s="153"/>
      <c r="K291" s="140">
        <f t="shared" si="8"/>
        <v>0</v>
      </c>
      <c r="L291" s="155"/>
      <c r="M291" s="140">
        <f t="shared" si="9"/>
        <v>0</v>
      </c>
      <c r="N291" s="155">
        <v>0</v>
      </c>
      <c r="O291" s="140">
        <f t="shared" si="10"/>
        <v>0</v>
      </c>
      <c r="P291" s="156">
        <f t="shared" si="11"/>
        <v>7566.75</v>
      </c>
    </row>
    <row r="292" spans="1:16">
      <c r="A292" s="139">
        <v>13</v>
      </c>
      <c r="B292" s="139"/>
      <c r="C292" s="163" t="s">
        <v>353</v>
      </c>
      <c r="D292" s="149" t="s">
        <v>252</v>
      </c>
      <c r="E292" s="150">
        <v>11917.5</v>
      </c>
      <c r="F292" s="151">
        <v>1</v>
      </c>
      <c r="G292" s="152">
        <f t="shared" si="6"/>
        <v>11917.5</v>
      </c>
      <c r="H292" s="153"/>
      <c r="I292" s="154">
        <f t="shared" si="7"/>
        <v>0</v>
      </c>
      <c r="J292" s="153"/>
      <c r="K292" s="140">
        <f t="shared" si="8"/>
        <v>0</v>
      </c>
      <c r="L292" s="155"/>
      <c r="M292" s="140">
        <f t="shared" si="9"/>
        <v>0</v>
      </c>
      <c r="N292" s="155">
        <v>0</v>
      </c>
      <c r="O292" s="140">
        <f t="shared" si="10"/>
        <v>0</v>
      </c>
      <c r="P292" s="156">
        <f t="shared" si="11"/>
        <v>11917.5</v>
      </c>
    </row>
    <row r="293" spans="1:16">
      <c r="A293" s="139">
        <v>14</v>
      </c>
      <c r="B293" s="139"/>
      <c r="C293" s="163" t="s">
        <v>354</v>
      </c>
      <c r="D293" s="149" t="s">
        <v>252</v>
      </c>
      <c r="E293" s="150">
        <v>1912.48</v>
      </c>
      <c r="F293" s="151">
        <v>18</v>
      </c>
      <c r="G293" s="152">
        <f t="shared" si="6"/>
        <v>34424.639999999999</v>
      </c>
      <c r="H293" s="153"/>
      <c r="I293" s="154">
        <f t="shared" si="7"/>
        <v>0</v>
      </c>
      <c r="J293" s="153"/>
      <c r="K293" s="140">
        <f t="shared" si="8"/>
        <v>0</v>
      </c>
      <c r="L293" s="155"/>
      <c r="M293" s="140">
        <f t="shared" si="9"/>
        <v>0</v>
      </c>
      <c r="N293" s="155">
        <v>0</v>
      </c>
      <c r="O293" s="140">
        <f t="shared" si="10"/>
        <v>0</v>
      </c>
      <c r="P293" s="156">
        <f t="shared" si="11"/>
        <v>34424.639999999999</v>
      </c>
    </row>
    <row r="294" spans="1:16">
      <c r="A294" s="139">
        <v>15</v>
      </c>
      <c r="B294" s="139"/>
      <c r="C294" s="163" t="s">
        <v>355</v>
      </c>
      <c r="D294" s="149" t="s">
        <v>252</v>
      </c>
      <c r="E294" s="150">
        <v>12100</v>
      </c>
      <c r="F294" s="151">
        <v>2</v>
      </c>
      <c r="G294" s="152">
        <f t="shared" si="6"/>
        <v>24200</v>
      </c>
      <c r="H294" s="153"/>
      <c r="I294" s="154">
        <f t="shared" si="7"/>
        <v>0</v>
      </c>
      <c r="J294" s="153"/>
      <c r="K294" s="140">
        <f t="shared" si="8"/>
        <v>0</v>
      </c>
      <c r="L294" s="155"/>
      <c r="M294" s="140">
        <f t="shared" si="9"/>
        <v>0</v>
      </c>
      <c r="N294" s="155">
        <v>0</v>
      </c>
      <c r="O294" s="140">
        <f t="shared" si="10"/>
        <v>0</v>
      </c>
      <c r="P294" s="156">
        <f t="shared" si="11"/>
        <v>24200</v>
      </c>
    </row>
    <row r="295" spans="1:16">
      <c r="A295" s="139">
        <v>16</v>
      </c>
      <c r="B295" s="162"/>
      <c r="C295" s="163" t="s">
        <v>356</v>
      </c>
      <c r="D295" s="149" t="s">
        <v>252</v>
      </c>
      <c r="E295" s="150">
        <v>2815</v>
      </c>
      <c r="F295" s="151">
        <v>2</v>
      </c>
      <c r="G295" s="152">
        <f t="shared" si="6"/>
        <v>5630</v>
      </c>
      <c r="H295" s="153"/>
      <c r="I295" s="154">
        <f t="shared" si="7"/>
        <v>0</v>
      </c>
      <c r="J295" s="153"/>
      <c r="K295" s="140">
        <f t="shared" si="8"/>
        <v>0</v>
      </c>
      <c r="L295" s="155"/>
      <c r="M295" s="140">
        <f t="shared" si="9"/>
        <v>0</v>
      </c>
      <c r="N295" s="155">
        <v>0</v>
      </c>
      <c r="O295" s="140">
        <f t="shared" si="10"/>
        <v>0</v>
      </c>
      <c r="P295" s="156">
        <f t="shared" si="11"/>
        <v>5630</v>
      </c>
    </row>
    <row r="296" spans="1:16">
      <c r="A296" s="139">
        <v>17</v>
      </c>
      <c r="B296" s="162"/>
      <c r="C296" s="159" t="s">
        <v>357</v>
      </c>
      <c r="D296" s="149" t="s">
        <v>252</v>
      </c>
      <c r="E296" s="150">
        <v>1123.5999999999999</v>
      </c>
      <c r="F296" s="151">
        <v>3</v>
      </c>
      <c r="G296" s="152">
        <f t="shared" si="6"/>
        <v>3370.7999999999997</v>
      </c>
      <c r="H296" s="153"/>
      <c r="I296" s="154">
        <f t="shared" si="7"/>
        <v>0</v>
      </c>
      <c r="J296" s="153"/>
      <c r="K296" s="140">
        <f t="shared" si="8"/>
        <v>0</v>
      </c>
      <c r="L296" s="155"/>
      <c r="M296" s="140">
        <f t="shared" si="9"/>
        <v>0</v>
      </c>
      <c r="N296" s="155">
        <v>0</v>
      </c>
      <c r="O296" s="140">
        <f t="shared" si="10"/>
        <v>0</v>
      </c>
      <c r="P296" s="156">
        <f t="shared" si="11"/>
        <v>3370.7999999999997</v>
      </c>
    </row>
    <row r="297" spans="1:16">
      <c r="A297" s="139">
        <v>18</v>
      </c>
      <c r="B297" s="162"/>
      <c r="C297" s="163" t="s">
        <v>358</v>
      </c>
      <c r="D297" s="149" t="s">
        <v>252</v>
      </c>
      <c r="E297" s="150">
        <v>519.79999999999995</v>
      </c>
      <c r="F297" s="151">
        <v>5</v>
      </c>
      <c r="G297" s="152">
        <f t="shared" si="6"/>
        <v>2599</v>
      </c>
      <c r="H297" s="153"/>
      <c r="I297" s="154">
        <f t="shared" si="7"/>
        <v>0</v>
      </c>
      <c r="J297" s="153"/>
      <c r="K297" s="140">
        <f t="shared" si="8"/>
        <v>0</v>
      </c>
      <c r="L297" s="155"/>
      <c r="M297" s="140">
        <f t="shared" si="9"/>
        <v>0</v>
      </c>
      <c r="N297" s="155">
        <v>0</v>
      </c>
      <c r="O297" s="140">
        <f t="shared" si="10"/>
        <v>0</v>
      </c>
      <c r="P297" s="156">
        <f t="shared" si="11"/>
        <v>2599</v>
      </c>
    </row>
    <row r="298" spans="1:16">
      <c r="A298" s="139">
        <v>19</v>
      </c>
      <c r="B298" s="162"/>
      <c r="C298" s="163" t="s">
        <v>359</v>
      </c>
      <c r="D298" s="149" t="s">
        <v>10</v>
      </c>
      <c r="E298" s="150">
        <v>81207</v>
      </c>
      <c r="F298" s="161">
        <v>0.46500000000000002</v>
      </c>
      <c r="G298" s="152">
        <f t="shared" si="6"/>
        <v>37761.255000000005</v>
      </c>
      <c r="H298" s="153"/>
      <c r="I298" s="154">
        <f t="shared" si="7"/>
        <v>0</v>
      </c>
      <c r="J298" s="153"/>
      <c r="K298" s="140">
        <f t="shared" si="8"/>
        <v>0</v>
      </c>
      <c r="L298" s="155"/>
      <c r="M298" s="140">
        <f t="shared" si="9"/>
        <v>0</v>
      </c>
      <c r="N298" s="155">
        <v>0</v>
      </c>
      <c r="O298" s="140">
        <f t="shared" si="10"/>
        <v>0</v>
      </c>
      <c r="P298" s="156">
        <f t="shared" si="11"/>
        <v>37761.255000000005</v>
      </c>
    </row>
    <row r="299" spans="1:16">
      <c r="A299" s="139">
        <v>20</v>
      </c>
      <c r="B299" s="162"/>
      <c r="C299" s="163" t="s">
        <v>360</v>
      </c>
      <c r="D299" s="149" t="s">
        <v>10</v>
      </c>
      <c r="E299" s="150">
        <v>140002.29999999999</v>
      </c>
      <c r="F299" s="161">
        <v>0.3</v>
      </c>
      <c r="G299" s="152">
        <f t="shared" si="6"/>
        <v>42000.689999999995</v>
      </c>
      <c r="H299" s="153"/>
      <c r="I299" s="154">
        <f t="shared" si="7"/>
        <v>0</v>
      </c>
      <c r="J299" s="153"/>
      <c r="K299" s="140">
        <f t="shared" si="8"/>
        <v>0</v>
      </c>
      <c r="L299" s="155"/>
      <c r="M299" s="140">
        <f t="shared" si="9"/>
        <v>0</v>
      </c>
      <c r="N299" s="155">
        <v>0</v>
      </c>
      <c r="O299" s="140">
        <f t="shared" si="10"/>
        <v>0</v>
      </c>
      <c r="P299" s="156">
        <f t="shared" si="11"/>
        <v>42000.689999999995</v>
      </c>
    </row>
    <row r="300" spans="1:16">
      <c r="A300" s="139">
        <v>21</v>
      </c>
      <c r="B300" s="149"/>
      <c r="C300" s="163" t="s">
        <v>361</v>
      </c>
      <c r="D300" s="149" t="s">
        <v>252</v>
      </c>
      <c r="E300" s="155">
        <v>47790</v>
      </c>
      <c r="F300" s="151">
        <v>1</v>
      </c>
      <c r="G300" s="152">
        <f t="shared" si="6"/>
        <v>47790</v>
      </c>
      <c r="H300" s="153"/>
      <c r="I300" s="154">
        <f t="shared" si="7"/>
        <v>0</v>
      </c>
      <c r="J300" s="153"/>
      <c r="K300" s="140">
        <f t="shared" si="8"/>
        <v>0</v>
      </c>
      <c r="L300" s="153"/>
      <c r="M300" s="140">
        <f t="shared" si="9"/>
        <v>0</v>
      </c>
      <c r="N300" s="155">
        <v>0</v>
      </c>
      <c r="O300" s="140">
        <f t="shared" si="10"/>
        <v>0</v>
      </c>
      <c r="P300" s="156">
        <f t="shared" si="11"/>
        <v>47790</v>
      </c>
    </row>
    <row r="301" spans="1:16">
      <c r="A301" s="139">
        <v>22</v>
      </c>
      <c r="B301" s="164"/>
      <c r="C301" s="163" t="s">
        <v>362</v>
      </c>
      <c r="D301" s="149" t="s">
        <v>252</v>
      </c>
      <c r="E301" s="165">
        <v>179286.22</v>
      </c>
      <c r="F301" s="151">
        <v>1</v>
      </c>
      <c r="G301" s="152">
        <f t="shared" si="6"/>
        <v>179286.22</v>
      </c>
      <c r="H301" s="155"/>
      <c r="I301" s="154">
        <f t="shared" si="7"/>
        <v>0</v>
      </c>
      <c r="J301" s="155"/>
      <c r="K301" s="140">
        <f t="shared" si="8"/>
        <v>0</v>
      </c>
      <c r="L301" s="155"/>
      <c r="M301" s="140">
        <f t="shared" si="9"/>
        <v>0</v>
      </c>
      <c r="N301" s="155">
        <v>0</v>
      </c>
      <c r="O301" s="140">
        <f t="shared" si="10"/>
        <v>0</v>
      </c>
      <c r="P301" s="156">
        <f t="shared" si="11"/>
        <v>179286.22</v>
      </c>
    </row>
    <row r="302" spans="1:16">
      <c r="A302" s="139">
        <v>23</v>
      </c>
      <c r="B302" s="149"/>
      <c r="C302" s="159" t="s">
        <v>363</v>
      </c>
      <c r="D302" s="149" t="s">
        <v>252</v>
      </c>
      <c r="E302" s="150">
        <v>3825</v>
      </c>
      <c r="F302" s="151">
        <v>7</v>
      </c>
      <c r="G302" s="152">
        <f t="shared" si="6"/>
        <v>26775</v>
      </c>
      <c r="H302" s="153"/>
      <c r="I302" s="154">
        <f t="shared" si="7"/>
        <v>0</v>
      </c>
      <c r="J302" s="153"/>
      <c r="K302" s="140">
        <f t="shared" si="8"/>
        <v>0</v>
      </c>
      <c r="L302" s="155"/>
      <c r="M302" s="140">
        <f t="shared" si="9"/>
        <v>0</v>
      </c>
      <c r="N302" s="155">
        <v>0</v>
      </c>
      <c r="O302" s="140">
        <f t="shared" si="10"/>
        <v>0</v>
      </c>
      <c r="P302" s="156">
        <f t="shared" si="11"/>
        <v>26775</v>
      </c>
    </row>
    <row r="303" spans="1:16">
      <c r="A303" s="139">
        <v>24</v>
      </c>
      <c r="B303" s="149"/>
      <c r="C303" s="159" t="s">
        <v>364</v>
      </c>
      <c r="D303" s="149" t="s">
        <v>252</v>
      </c>
      <c r="E303" s="150">
        <v>900</v>
      </c>
      <c r="F303" s="151">
        <v>10</v>
      </c>
      <c r="G303" s="152">
        <f t="shared" si="6"/>
        <v>9000</v>
      </c>
      <c r="H303" s="153"/>
      <c r="I303" s="154">
        <f t="shared" si="7"/>
        <v>0</v>
      </c>
      <c r="J303" s="153"/>
      <c r="K303" s="140">
        <f t="shared" si="8"/>
        <v>0</v>
      </c>
      <c r="L303" s="155"/>
      <c r="M303" s="140">
        <f t="shared" si="9"/>
        <v>0</v>
      </c>
      <c r="N303" s="155">
        <v>0</v>
      </c>
      <c r="O303" s="140">
        <f t="shared" si="10"/>
        <v>0</v>
      </c>
      <c r="P303" s="156">
        <f t="shared" si="11"/>
        <v>9000</v>
      </c>
    </row>
    <row r="304" spans="1:16">
      <c r="A304" s="166">
        <v>25</v>
      </c>
      <c r="B304" s="167"/>
      <c r="C304" s="168" t="s">
        <v>365</v>
      </c>
      <c r="D304" s="149" t="s">
        <v>21</v>
      </c>
      <c r="E304" s="150">
        <v>1500</v>
      </c>
      <c r="F304" s="151">
        <v>0</v>
      </c>
      <c r="G304" s="152">
        <f t="shared" si="6"/>
        <v>0</v>
      </c>
      <c r="H304" s="155">
        <v>1</v>
      </c>
      <c r="I304" s="154">
        <f t="shared" si="7"/>
        <v>1500</v>
      </c>
      <c r="J304" s="153"/>
      <c r="K304" s="140">
        <f t="shared" si="8"/>
        <v>0</v>
      </c>
      <c r="L304" s="155"/>
      <c r="M304" s="140">
        <f t="shared" si="9"/>
        <v>0</v>
      </c>
      <c r="N304" s="155">
        <v>0</v>
      </c>
      <c r="O304" s="140">
        <f t="shared" si="10"/>
        <v>0</v>
      </c>
      <c r="P304" s="156">
        <f t="shared" si="11"/>
        <v>1500</v>
      </c>
    </row>
    <row r="305" spans="1:16">
      <c r="A305" s="139">
        <v>26</v>
      </c>
      <c r="B305" s="167"/>
      <c r="C305" s="163" t="s">
        <v>366</v>
      </c>
      <c r="D305" s="149" t="s">
        <v>252</v>
      </c>
      <c r="E305" s="150">
        <v>1041.8699999999999</v>
      </c>
      <c r="F305" s="151">
        <v>20</v>
      </c>
      <c r="G305" s="152">
        <f t="shared" si="6"/>
        <v>20837.399999999998</v>
      </c>
      <c r="H305" s="153"/>
      <c r="I305" s="154">
        <f t="shared" si="7"/>
        <v>0</v>
      </c>
      <c r="J305" s="153"/>
      <c r="K305" s="140">
        <f t="shared" si="8"/>
        <v>0</v>
      </c>
      <c r="L305" s="155"/>
      <c r="M305" s="140">
        <f t="shared" si="9"/>
        <v>0</v>
      </c>
      <c r="N305" s="155">
        <v>0</v>
      </c>
      <c r="O305" s="140">
        <f t="shared" si="10"/>
        <v>0</v>
      </c>
      <c r="P305" s="156">
        <f t="shared" si="11"/>
        <v>20837.399999999998</v>
      </c>
    </row>
    <row r="306" spans="1:16">
      <c r="A306" s="139">
        <v>27</v>
      </c>
      <c r="B306" s="167"/>
      <c r="C306" s="163" t="s">
        <v>367</v>
      </c>
      <c r="D306" s="149" t="s">
        <v>252</v>
      </c>
      <c r="E306" s="150">
        <v>1095.1600000000001</v>
      </c>
      <c r="F306" s="151">
        <v>10</v>
      </c>
      <c r="G306" s="152">
        <f t="shared" si="6"/>
        <v>10951.6</v>
      </c>
      <c r="H306" s="153"/>
      <c r="I306" s="154">
        <f t="shared" si="7"/>
        <v>0</v>
      </c>
      <c r="J306" s="153"/>
      <c r="K306" s="140">
        <f t="shared" si="8"/>
        <v>0</v>
      </c>
      <c r="L306" s="155"/>
      <c r="M306" s="140">
        <f t="shared" si="9"/>
        <v>0</v>
      </c>
      <c r="N306" s="155">
        <v>0</v>
      </c>
      <c r="O306" s="140">
        <f t="shared" si="10"/>
        <v>0</v>
      </c>
      <c r="P306" s="156">
        <f t="shared" si="11"/>
        <v>10951.6</v>
      </c>
    </row>
    <row r="307" spans="1:16">
      <c r="A307" s="139">
        <v>28</v>
      </c>
      <c r="B307" s="167"/>
      <c r="C307" s="163" t="s">
        <v>368</v>
      </c>
      <c r="D307" s="149" t="s">
        <v>252</v>
      </c>
      <c r="E307" s="150">
        <v>32915</v>
      </c>
      <c r="F307" s="151">
        <v>2</v>
      </c>
      <c r="G307" s="152">
        <f t="shared" si="6"/>
        <v>65830</v>
      </c>
      <c r="H307" s="153"/>
      <c r="I307" s="154">
        <f t="shared" si="7"/>
        <v>0</v>
      </c>
      <c r="J307" s="153"/>
      <c r="K307" s="140">
        <f t="shared" si="8"/>
        <v>0</v>
      </c>
      <c r="L307" s="155"/>
      <c r="M307" s="140">
        <v>0</v>
      </c>
      <c r="N307" s="155">
        <v>0</v>
      </c>
      <c r="O307" s="140">
        <f t="shared" si="10"/>
        <v>0</v>
      </c>
      <c r="P307" s="156">
        <f t="shared" si="11"/>
        <v>65830</v>
      </c>
    </row>
    <row r="308" spans="1:16">
      <c r="A308" s="139">
        <v>29</v>
      </c>
      <c r="B308" s="167"/>
      <c r="C308" s="169" t="s">
        <v>369</v>
      </c>
      <c r="D308" s="149" t="s">
        <v>252</v>
      </c>
      <c r="E308" s="150">
        <v>5000</v>
      </c>
      <c r="F308" s="151">
        <v>0</v>
      </c>
      <c r="G308" s="152">
        <f t="shared" si="6"/>
        <v>0</v>
      </c>
      <c r="H308" s="153"/>
      <c r="I308" s="154">
        <f t="shared" si="7"/>
        <v>0</v>
      </c>
      <c r="J308" s="153"/>
      <c r="K308" s="140">
        <f t="shared" si="8"/>
        <v>0</v>
      </c>
      <c r="L308" s="155"/>
      <c r="M308" s="140">
        <f t="shared" si="9"/>
        <v>0</v>
      </c>
      <c r="N308" s="155">
        <v>1</v>
      </c>
      <c r="O308" s="140">
        <f t="shared" si="10"/>
        <v>5000</v>
      </c>
      <c r="P308" s="156">
        <f t="shared" si="11"/>
        <v>5000</v>
      </c>
    </row>
    <row r="309" spans="1:16">
      <c r="A309" s="139">
        <v>30</v>
      </c>
      <c r="B309" s="167"/>
      <c r="C309" s="170" t="s">
        <v>370</v>
      </c>
      <c r="D309" s="149" t="s">
        <v>252</v>
      </c>
      <c r="E309" s="171">
        <v>1000</v>
      </c>
      <c r="F309" s="151">
        <v>0</v>
      </c>
      <c r="G309" s="152">
        <f t="shared" si="6"/>
        <v>0</v>
      </c>
      <c r="H309" s="153"/>
      <c r="I309" s="154">
        <f t="shared" si="7"/>
        <v>0</v>
      </c>
      <c r="J309" s="153"/>
      <c r="K309" s="140">
        <f t="shared" si="8"/>
        <v>0</v>
      </c>
      <c r="L309" s="155"/>
      <c r="M309" s="140">
        <f t="shared" si="9"/>
        <v>0</v>
      </c>
      <c r="N309" s="155">
        <v>1</v>
      </c>
      <c r="O309" s="140">
        <f t="shared" si="10"/>
        <v>1000</v>
      </c>
      <c r="P309" s="156">
        <f>G309+I309+K309+M309+O309</f>
        <v>1000</v>
      </c>
    </row>
    <row r="310" spans="1:16">
      <c r="A310" s="166">
        <v>31</v>
      </c>
      <c r="B310" s="167"/>
      <c r="C310" s="170" t="s">
        <v>371</v>
      </c>
      <c r="D310" s="149" t="s">
        <v>20</v>
      </c>
      <c r="E310" s="150">
        <v>27500</v>
      </c>
      <c r="F310" s="151">
        <v>0</v>
      </c>
      <c r="G310" s="152">
        <f t="shared" si="6"/>
        <v>0</v>
      </c>
      <c r="H310" s="153"/>
      <c r="I310" s="154">
        <f t="shared" si="7"/>
        <v>0</v>
      </c>
      <c r="J310" s="153"/>
      <c r="K310" s="140">
        <f t="shared" si="8"/>
        <v>0</v>
      </c>
      <c r="L310" s="153"/>
      <c r="M310" s="140">
        <f t="shared" si="9"/>
        <v>0</v>
      </c>
      <c r="N310" s="155">
        <v>1</v>
      </c>
      <c r="O310" s="140">
        <f t="shared" si="10"/>
        <v>27500</v>
      </c>
      <c r="P310" s="156">
        <f t="shared" si="11"/>
        <v>27500</v>
      </c>
    </row>
    <row r="311" spans="1:16">
      <c r="A311" s="139">
        <v>32</v>
      </c>
      <c r="B311" s="167"/>
      <c r="C311" s="170" t="s">
        <v>372</v>
      </c>
      <c r="D311" s="149" t="s">
        <v>252</v>
      </c>
      <c r="E311" s="150">
        <v>1000</v>
      </c>
      <c r="F311" s="151">
        <v>2</v>
      </c>
      <c r="G311" s="152">
        <f t="shared" si="6"/>
        <v>2000</v>
      </c>
      <c r="H311" s="153"/>
      <c r="I311" s="154">
        <f t="shared" si="7"/>
        <v>0</v>
      </c>
      <c r="J311" s="153"/>
      <c r="K311" s="140">
        <f t="shared" si="8"/>
        <v>0</v>
      </c>
      <c r="L311" s="153"/>
      <c r="M311" s="140">
        <f t="shared" si="9"/>
        <v>0</v>
      </c>
      <c r="N311" s="155">
        <v>0</v>
      </c>
      <c r="O311" s="140">
        <f t="shared" si="10"/>
        <v>0</v>
      </c>
      <c r="P311" s="156">
        <f t="shared" si="11"/>
        <v>2000</v>
      </c>
    </row>
    <row r="312" spans="1:16">
      <c r="A312" s="139">
        <v>33</v>
      </c>
      <c r="B312" s="167"/>
      <c r="C312" s="163" t="s">
        <v>373</v>
      </c>
      <c r="D312" s="149" t="s">
        <v>252</v>
      </c>
      <c r="E312" s="150">
        <v>500</v>
      </c>
      <c r="F312" s="151">
        <v>0</v>
      </c>
      <c r="G312" s="152">
        <f t="shared" si="6"/>
        <v>0</v>
      </c>
      <c r="H312" s="153"/>
      <c r="I312" s="154">
        <f t="shared" si="7"/>
        <v>0</v>
      </c>
      <c r="J312" s="153"/>
      <c r="K312" s="140">
        <f t="shared" si="8"/>
        <v>0</v>
      </c>
      <c r="L312" s="153"/>
      <c r="M312" s="140">
        <f t="shared" si="9"/>
        <v>0</v>
      </c>
      <c r="N312" s="155">
        <v>5</v>
      </c>
      <c r="O312" s="140">
        <f t="shared" si="10"/>
        <v>2500</v>
      </c>
      <c r="P312" s="156">
        <f t="shared" si="11"/>
        <v>2500</v>
      </c>
    </row>
    <row r="313" spans="1:16">
      <c r="A313" s="139">
        <v>34</v>
      </c>
      <c r="B313" s="167"/>
      <c r="C313" s="163" t="s">
        <v>374</v>
      </c>
      <c r="D313" s="149" t="s">
        <v>252</v>
      </c>
      <c r="E313" s="150">
        <v>2940.56</v>
      </c>
      <c r="F313" s="151">
        <v>2</v>
      </c>
      <c r="G313" s="152">
        <f t="shared" si="6"/>
        <v>5881.12</v>
      </c>
      <c r="H313" s="153"/>
      <c r="I313" s="154">
        <f t="shared" si="7"/>
        <v>0</v>
      </c>
      <c r="J313" s="153"/>
      <c r="K313" s="140">
        <f t="shared" si="8"/>
        <v>0</v>
      </c>
      <c r="L313" s="153"/>
      <c r="M313" s="140">
        <v>0</v>
      </c>
      <c r="N313" s="155">
        <v>0</v>
      </c>
      <c r="O313" s="140">
        <f t="shared" si="10"/>
        <v>0</v>
      </c>
      <c r="P313" s="156">
        <f t="shared" si="11"/>
        <v>5881.12</v>
      </c>
    </row>
    <row r="314" spans="1:16">
      <c r="A314" s="139">
        <v>35</v>
      </c>
      <c r="B314" s="167"/>
      <c r="C314" s="163" t="s">
        <v>375</v>
      </c>
      <c r="D314" s="149" t="s">
        <v>252</v>
      </c>
      <c r="E314" s="150">
        <v>1177.6400000000001</v>
      </c>
      <c r="F314" s="151">
        <v>2</v>
      </c>
      <c r="G314" s="152">
        <f t="shared" si="6"/>
        <v>2355.2800000000002</v>
      </c>
      <c r="H314" s="153"/>
      <c r="I314" s="154">
        <f t="shared" si="7"/>
        <v>0</v>
      </c>
      <c r="J314" s="153"/>
      <c r="K314" s="140">
        <f t="shared" si="8"/>
        <v>0</v>
      </c>
      <c r="L314" s="153"/>
      <c r="M314" s="140">
        <f t="shared" si="9"/>
        <v>0</v>
      </c>
      <c r="N314" s="155">
        <v>0</v>
      </c>
      <c r="O314" s="140">
        <f t="shared" si="10"/>
        <v>0</v>
      </c>
      <c r="P314" s="156">
        <f t="shared" si="11"/>
        <v>2355.2800000000002</v>
      </c>
    </row>
    <row r="315" spans="1:16">
      <c r="A315" s="139">
        <v>36</v>
      </c>
      <c r="B315" s="167"/>
      <c r="C315" s="163" t="s">
        <v>376</v>
      </c>
      <c r="D315" s="149" t="s">
        <v>377</v>
      </c>
      <c r="E315" s="150">
        <v>197.53</v>
      </c>
      <c r="F315" s="151">
        <v>200</v>
      </c>
      <c r="G315" s="152">
        <f t="shared" si="6"/>
        <v>39506</v>
      </c>
      <c r="H315" s="153"/>
      <c r="I315" s="154">
        <f t="shared" si="7"/>
        <v>0</v>
      </c>
      <c r="J315" s="153"/>
      <c r="K315" s="140">
        <f t="shared" si="8"/>
        <v>0</v>
      </c>
      <c r="L315" s="153"/>
      <c r="M315" s="140">
        <f t="shared" si="9"/>
        <v>0</v>
      </c>
      <c r="N315" s="155">
        <v>0</v>
      </c>
      <c r="O315" s="140">
        <f t="shared" si="10"/>
        <v>0</v>
      </c>
      <c r="P315" s="156">
        <f t="shared" si="11"/>
        <v>39506</v>
      </c>
    </row>
    <row r="316" spans="1:16">
      <c r="A316" s="139">
        <v>37</v>
      </c>
      <c r="B316" s="167"/>
      <c r="C316" s="163" t="s">
        <v>378</v>
      </c>
      <c r="D316" s="149" t="s">
        <v>377</v>
      </c>
      <c r="E316" s="172">
        <v>238.19651999999999</v>
      </c>
      <c r="F316" s="151">
        <v>160</v>
      </c>
      <c r="G316" s="152">
        <f t="shared" si="6"/>
        <v>38111.443200000002</v>
      </c>
      <c r="H316" s="153"/>
      <c r="I316" s="154">
        <f t="shared" si="7"/>
        <v>0</v>
      </c>
      <c r="J316" s="153"/>
      <c r="K316" s="140">
        <f t="shared" si="8"/>
        <v>0</v>
      </c>
      <c r="L316" s="153"/>
      <c r="M316" s="140">
        <f t="shared" si="9"/>
        <v>0</v>
      </c>
      <c r="N316" s="155">
        <v>0</v>
      </c>
      <c r="O316" s="140">
        <f t="shared" si="10"/>
        <v>0</v>
      </c>
      <c r="P316" s="156">
        <f t="shared" si="11"/>
        <v>38111.443200000002</v>
      </c>
    </row>
    <row r="317" spans="1:16" ht="25.5">
      <c r="A317" s="139">
        <v>38</v>
      </c>
      <c r="B317" s="167"/>
      <c r="C317" s="163" t="s">
        <v>379</v>
      </c>
      <c r="D317" s="149" t="s">
        <v>380</v>
      </c>
      <c r="E317" s="150">
        <v>73.16</v>
      </c>
      <c r="F317" s="151">
        <v>824</v>
      </c>
      <c r="G317" s="152">
        <f t="shared" si="6"/>
        <v>60283.839999999997</v>
      </c>
      <c r="H317" s="153"/>
      <c r="I317" s="154">
        <f t="shared" si="7"/>
        <v>0</v>
      </c>
      <c r="J317" s="153"/>
      <c r="K317" s="140">
        <f t="shared" si="8"/>
        <v>0</v>
      </c>
      <c r="L317" s="153"/>
      <c r="M317" s="140">
        <f t="shared" si="9"/>
        <v>0</v>
      </c>
      <c r="N317" s="155">
        <v>0</v>
      </c>
      <c r="O317" s="140">
        <f t="shared" si="10"/>
        <v>0</v>
      </c>
      <c r="P317" s="156">
        <f t="shared" si="11"/>
        <v>60283.839999999997</v>
      </c>
    </row>
    <row r="318" spans="1:16">
      <c r="A318" s="139">
        <v>39</v>
      </c>
      <c r="B318" s="149" t="s">
        <v>381</v>
      </c>
      <c r="C318" s="163" t="s">
        <v>382</v>
      </c>
      <c r="D318" s="149" t="s">
        <v>252</v>
      </c>
      <c r="E318" s="150">
        <v>58823</v>
      </c>
      <c r="F318" s="151">
        <v>1</v>
      </c>
      <c r="G318" s="152">
        <f t="shared" si="6"/>
        <v>58823</v>
      </c>
      <c r="H318" s="153"/>
      <c r="I318" s="154">
        <f t="shared" si="7"/>
        <v>0</v>
      </c>
      <c r="J318" s="153"/>
      <c r="K318" s="140">
        <f t="shared" si="8"/>
        <v>0</v>
      </c>
      <c r="L318" s="153"/>
      <c r="M318" s="140">
        <f t="shared" si="9"/>
        <v>0</v>
      </c>
      <c r="N318" s="155">
        <v>0</v>
      </c>
      <c r="O318" s="140">
        <f t="shared" si="10"/>
        <v>0</v>
      </c>
      <c r="P318" s="156">
        <f t="shared" si="11"/>
        <v>58823</v>
      </c>
    </row>
    <row r="319" spans="1:16">
      <c r="A319" s="139">
        <v>40</v>
      </c>
      <c r="B319" s="167"/>
      <c r="C319" s="163" t="s">
        <v>383</v>
      </c>
      <c r="D319" s="149" t="s">
        <v>384</v>
      </c>
      <c r="E319" s="150">
        <v>1321.6</v>
      </c>
      <c r="F319" s="151">
        <v>2</v>
      </c>
      <c r="G319" s="152">
        <f t="shared" si="6"/>
        <v>2643.2</v>
      </c>
      <c r="H319" s="153"/>
      <c r="I319" s="154">
        <f t="shared" si="7"/>
        <v>0</v>
      </c>
      <c r="J319" s="153"/>
      <c r="K319" s="140">
        <f t="shared" si="8"/>
        <v>0</v>
      </c>
      <c r="L319" s="153"/>
      <c r="M319" s="140">
        <f t="shared" si="9"/>
        <v>0</v>
      </c>
      <c r="N319" s="155">
        <v>0</v>
      </c>
      <c r="O319" s="140">
        <f t="shared" si="10"/>
        <v>0</v>
      </c>
      <c r="P319" s="156">
        <f t="shared" si="11"/>
        <v>2643.2</v>
      </c>
    </row>
    <row r="320" spans="1:16">
      <c r="A320" s="139">
        <v>41</v>
      </c>
      <c r="B320" s="167"/>
      <c r="C320" s="163" t="s">
        <v>385</v>
      </c>
      <c r="D320" s="149" t="s">
        <v>252</v>
      </c>
      <c r="E320" s="150">
        <v>1144.5999999999999</v>
      </c>
      <c r="F320" s="151">
        <v>2</v>
      </c>
      <c r="G320" s="152">
        <f t="shared" si="6"/>
        <v>2289.1999999999998</v>
      </c>
      <c r="H320" s="153"/>
      <c r="I320" s="154">
        <f t="shared" si="7"/>
        <v>0</v>
      </c>
      <c r="J320" s="153"/>
      <c r="K320" s="140">
        <f t="shared" si="8"/>
        <v>0</v>
      </c>
      <c r="L320" s="153"/>
      <c r="M320" s="140">
        <f t="shared" si="9"/>
        <v>0</v>
      </c>
      <c r="N320" s="155">
        <v>0</v>
      </c>
      <c r="O320" s="140">
        <f t="shared" si="10"/>
        <v>0</v>
      </c>
      <c r="P320" s="156">
        <f t="shared" si="11"/>
        <v>2289.1999999999998</v>
      </c>
    </row>
    <row r="321" spans="1:16">
      <c r="A321" s="139">
        <v>42</v>
      </c>
      <c r="B321" s="167"/>
      <c r="C321" s="163" t="s">
        <v>386</v>
      </c>
      <c r="D321" s="149" t="s">
        <v>318</v>
      </c>
      <c r="E321" s="150">
        <v>10</v>
      </c>
      <c r="F321" s="151">
        <v>300</v>
      </c>
      <c r="G321" s="152">
        <f t="shared" si="6"/>
        <v>3000</v>
      </c>
      <c r="H321" s="153"/>
      <c r="I321" s="154">
        <f t="shared" si="7"/>
        <v>0</v>
      </c>
      <c r="J321" s="153"/>
      <c r="K321" s="140">
        <f t="shared" si="8"/>
        <v>0</v>
      </c>
      <c r="L321" s="153"/>
      <c r="M321" s="140">
        <f t="shared" si="9"/>
        <v>0</v>
      </c>
      <c r="N321" s="155">
        <v>0</v>
      </c>
      <c r="O321" s="140">
        <f t="shared" si="10"/>
        <v>0</v>
      </c>
      <c r="P321" s="156">
        <f t="shared" si="11"/>
        <v>3000</v>
      </c>
    </row>
    <row r="322" spans="1:16">
      <c r="A322" s="139">
        <v>43</v>
      </c>
      <c r="B322" s="167"/>
      <c r="C322" s="163" t="s">
        <v>387</v>
      </c>
      <c r="D322" s="149" t="s">
        <v>318</v>
      </c>
      <c r="E322" s="150">
        <v>15</v>
      </c>
      <c r="F322" s="151">
        <v>100</v>
      </c>
      <c r="G322" s="152">
        <f t="shared" si="6"/>
        <v>1500</v>
      </c>
      <c r="H322" s="153"/>
      <c r="I322" s="154">
        <f t="shared" si="7"/>
        <v>0</v>
      </c>
      <c r="J322" s="153"/>
      <c r="K322" s="140">
        <f t="shared" si="8"/>
        <v>0</v>
      </c>
      <c r="L322" s="153"/>
      <c r="M322" s="140">
        <f t="shared" si="9"/>
        <v>0</v>
      </c>
      <c r="N322" s="155">
        <v>0</v>
      </c>
      <c r="O322" s="140">
        <f t="shared" si="10"/>
        <v>0</v>
      </c>
      <c r="P322" s="156">
        <f t="shared" si="11"/>
        <v>1500</v>
      </c>
    </row>
    <row r="323" spans="1:16">
      <c r="A323" s="139">
        <v>44</v>
      </c>
      <c r="B323" s="167"/>
      <c r="C323" s="173" t="s">
        <v>388</v>
      </c>
      <c r="D323" s="149" t="s">
        <v>21</v>
      </c>
      <c r="E323" s="150">
        <v>12000</v>
      </c>
      <c r="F323" s="174">
        <v>2</v>
      </c>
      <c r="G323" s="152">
        <f t="shared" si="6"/>
        <v>24000</v>
      </c>
      <c r="H323" s="153"/>
      <c r="I323" s="154">
        <f t="shared" si="7"/>
        <v>0</v>
      </c>
      <c r="J323" s="153"/>
      <c r="K323" s="140">
        <f t="shared" si="8"/>
        <v>0</v>
      </c>
      <c r="L323" s="153"/>
      <c r="M323" s="140">
        <f t="shared" si="9"/>
        <v>0</v>
      </c>
      <c r="N323" s="155">
        <v>0</v>
      </c>
      <c r="O323" s="140">
        <f t="shared" si="10"/>
        <v>0</v>
      </c>
      <c r="P323" s="156">
        <f t="shared" si="11"/>
        <v>24000</v>
      </c>
    </row>
    <row r="324" spans="1:16">
      <c r="A324" s="139">
        <v>45</v>
      </c>
      <c r="B324" s="167"/>
      <c r="C324" s="173" t="s">
        <v>389</v>
      </c>
      <c r="D324" s="149" t="s">
        <v>21</v>
      </c>
      <c r="E324" s="150">
        <v>6000</v>
      </c>
      <c r="F324" s="174">
        <v>1</v>
      </c>
      <c r="G324" s="152">
        <f t="shared" si="6"/>
        <v>6000</v>
      </c>
      <c r="H324" s="153"/>
      <c r="I324" s="154">
        <f t="shared" si="7"/>
        <v>0</v>
      </c>
      <c r="J324" s="153"/>
      <c r="K324" s="140">
        <f t="shared" si="8"/>
        <v>0</v>
      </c>
      <c r="L324" s="153"/>
      <c r="M324" s="140">
        <f t="shared" si="9"/>
        <v>0</v>
      </c>
      <c r="N324" s="155">
        <v>0</v>
      </c>
      <c r="O324" s="140">
        <f t="shared" si="10"/>
        <v>0</v>
      </c>
      <c r="P324" s="156">
        <f t="shared" si="11"/>
        <v>6000</v>
      </c>
    </row>
    <row r="325" spans="1:16">
      <c r="A325" s="139">
        <v>46</v>
      </c>
      <c r="B325" s="167"/>
      <c r="C325" s="173" t="s">
        <v>390</v>
      </c>
      <c r="D325" s="149" t="s">
        <v>21</v>
      </c>
      <c r="E325" s="150">
        <v>6000</v>
      </c>
      <c r="F325" s="174">
        <v>2</v>
      </c>
      <c r="G325" s="152">
        <f t="shared" si="6"/>
        <v>12000</v>
      </c>
      <c r="H325" s="153"/>
      <c r="I325" s="154">
        <f t="shared" si="7"/>
        <v>0</v>
      </c>
      <c r="J325" s="153"/>
      <c r="K325" s="140">
        <f t="shared" si="8"/>
        <v>0</v>
      </c>
      <c r="L325" s="153"/>
      <c r="M325" s="140">
        <f t="shared" si="9"/>
        <v>0</v>
      </c>
      <c r="N325" s="155">
        <v>0</v>
      </c>
      <c r="O325" s="140">
        <f t="shared" si="10"/>
        <v>0</v>
      </c>
      <c r="P325" s="156">
        <f t="shared" si="11"/>
        <v>12000</v>
      </c>
    </row>
    <row r="326" spans="1:16">
      <c r="A326" s="139">
        <v>47</v>
      </c>
      <c r="B326" s="167"/>
      <c r="C326" s="173" t="s">
        <v>391</v>
      </c>
      <c r="D326" s="149" t="s">
        <v>21</v>
      </c>
      <c r="E326" s="150">
        <v>4000</v>
      </c>
      <c r="F326" s="174">
        <v>2</v>
      </c>
      <c r="G326" s="152">
        <f t="shared" si="6"/>
        <v>8000</v>
      </c>
      <c r="H326" s="153"/>
      <c r="I326" s="154">
        <f t="shared" si="7"/>
        <v>0</v>
      </c>
      <c r="J326" s="153"/>
      <c r="K326" s="140">
        <f t="shared" si="8"/>
        <v>0</v>
      </c>
      <c r="L326" s="153"/>
      <c r="M326" s="140">
        <f t="shared" si="9"/>
        <v>0</v>
      </c>
      <c r="N326" s="155">
        <v>0</v>
      </c>
      <c r="O326" s="140">
        <f t="shared" si="10"/>
        <v>0</v>
      </c>
      <c r="P326" s="156">
        <f t="shared" si="11"/>
        <v>8000</v>
      </c>
    </row>
    <row r="327" spans="1:16">
      <c r="A327" s="139">
        <v>48</v>
      </c>
      <c r="B327" s="167"/>
      <c r="C327" s="173" t="s">
        <v>392</v>
      </c>
      <c r="D327" s="149" t="s">
        <v>21</v>
      </c>
      <c r="E327" s="150">
        <v>55501.5</v>
      </c>
      <c r="F327" s="174">
        <v>1</v>
      </c>
      <c r="G327" s="152">
        <f t="shared" si="6"/>
        <v>55501.5</v>
      </c>
      <c r="H327" s="153"/>
      <c r="I327" s="154">
        <f t="shared" si="7"/>
        <v>0</v>
      </c>
      <c r="J327" s="153"/>
      <c r="K327" s="140">
        <f t="shared" si="8"/>
        <v>0</v>
      </c>
      <c r="L327" s="153"/>
      <c r="M327" s="140">
        <f t="shared" si="9"/>
        <v>0</v>
      </c>
      <c r="N327" s="155">
        <v>0</v>
      </c>
      <c r="O327" s="140">
        <f t="shared" si="10"/>
        <v>0</v>
      </c>
      <c r="P327" s="156">
        <f t="shared" si="11"/>
        <v>55501.5</v>
      </c>
    </row>
    <row r="328" spans="1:16">
      <c r="A328" s="139">
        <v>49</v>
      </c>
      <c r="B328" s="175"/>
      <c r="C328" s="163" t="s">
        <v>393</v>
      </c>
      <c r="D328" s="149" t="s">
        <v>394</v>
      </c>
      <c r="E328" s="150">
        <v>500</v>
      </c>
      <c r="F328" s="174">
        <v>0</v>
      </c>
      <c r="G328" s="152">
        <f t="shared" si="6"/>
        <v>0</v>
      </c>
      <c r="H328" s="153"/>
      <c r="I328" s="154">
        <f t="shared" si="7"/>
        <v>0</v>
      </c>
      <c r="J328" s="153"/>
      <c r="K328" s="140">
        <f t="shared" si="8"/>
        <v>0</v>
      </c>
      <c r="L328" s="153"/>
      <c r="M328" s="140">
        <f t="shared" si="9"/>
        <v>0</v>
      </c>
      <c r="N328" s="155">
        <v>1</v>
      </c>
      <c r="O328" s="140">
        <f t="shared" si="10"/>
        <v>500</v>
      </c>
      <c r="P328" s="156">
        <f t="shared" si="11"/>
        <v>500</v>
      </c>
    </row>
    <row r="329" spans="1:16">
      <c r="A329" s="176">
        <v>50</v>
      </c>
      <c r="B329" s="175"/>
      <c r="C329" s="159" t="s">
        <v>395</v>
      </c>
      <c r="D329" s="149" t="s">
        <v>396</v>
      </c>
      <c r="E329" s="150">
        <v>76086.399999999994</v>
      </c>
      <c r="F329" s="177">
        <v>3</v>
      </c>
      <c r="G329" s="152">
        <f t="shared" si="6"/>
        <v>228259.19999999998</v>
      </c>
      <c r="H329" s="153"/>
      <c r="I329" s="154">
        <v>0</v>
      </c>
      <c r="J329" s="153"/>
      <c r="K329" s="140">
        <v>0</v>
      </c>
      <c r="L329" s="153"/>
      <c r="M329" s="140">
        <v>0</v>
      </c>
      <c r="N329" s="155">
        <v>0</v>
      </c>
      <c r="O329" s="140">
        <f t="shared" si="10"/>
        <v>0</v>
      </c>
      <c r="P329" s="156">
        <f t="shared" si="11"/>
        <v>228259.19999999998</v>
      </c>
    </row>
    <row r="330" spans="1:16">
      <c r="A330" s="176">
        <v>51</v>
      </c>
      <c r="B330" s="175"/>
      <c r="C330" s="159" t="s">
        <v>397</v>
      </c>
      <c r="D330" s="149" t="s">
        <v>396</v>
      </c>
      <c r="E330" s="150">
        <v>127907.66</v>
      </c>
      <c r="F330" s="177">
        <v>7.9459999999999997</v>
      </c>
      <c r="G330" s="152">
        <f t="shared" si="6"/>
        <v>1016354.26636</v>
      </c>
      <c r="H330" s="153"/>
      <c r="I330" s="154">
        <v>0</v>
      </c>
      <c r="J330" s="153"/>
      <c r="K330" s="140">
        <v>0</v>
      </c>
      <c r="L330" s="153"/>
      <c r="M330" s="140">
        <v>0</v>
      </c>
      <c r="N330" s="155">
        <v>0</v>
      </c>
      <c r="O330" s="140">
        <f t="shared" si="10"/>
        <v>0</v>
      </c>
      <c r="P330" s="156">
        <f t="shared" si="11"/>
        <v>1016354.26636</v>
      </c>
    </row>
    <row r="331" spans="1:16">
      <c r="A331" s="176">
        <v>52</v>
      </c>
      <c r="B331" s="175"/>
      <c r="C331" s="159" t="s">
        <v>398</v>
      </c>
      <c r="D331" s="149" t="s">
        <v>396</v>
      </c>
      <c r="E331" s="150">
        <v>165710.46</v>
      </c>
      <c r="F331" s="177">
        <v>1.4910000000000001</v>
      </c>
      <c r="G331" s="152">
        <f t="shared" si="6"/>
        <v>247074.29586000001</v>
      </c>
      <c r="H331" s="153"/>
      <c r="I331" s="154">
        <v>0</v>
      </c>
      <c r="J331" s="153"/>
      <c r="K331" s="140">
        <v>0</v>
      </c>
      <c r="L331" s="153"/>
      <c r="M331" s="140">
        <v>0</v>
      </c>
      <c r="N331" s="155">
        <v>0</v>
      </c>
      <c r="O331" s="140">
        <f t="shared" si="10"/>
        <v>0</v>
      </c>
      <c r="P331" s="156">
        <f t="shared" si="11"/>
        <v>247074.29586000001</v>
      </c>
    </row>
    <row r="332" spans="1:16">
      <c r="A332" s="178">
        <v>53</v>
      </c>
      <c r="B332" s="149"/>
      <c r="C332" s="159" t="s">
        <v>399</v>
      </c>
      <c r="D332" s="149" t="s">
        <v>396</v>
      </c>
      <c r="E332" s="150">
        <v>263266.31</v>
      </c>
      <c r="F332" s="177">
        <v>3.4889999999999999</v>
      </c>
      <c r="G332" s="152">
        <f t="shared" si="6"/>
        <v>918536.15558999998</v>
      </c>
      <c r="H332" s="153"/>
      <c r="I332" s="154">
        <v>0</v>
      </c>
      <c r="J332" s="153"/>
      <c r="K332" s="140">
        <v>0</v>
      </c>
      <c r="L332" s="153"/>
      <c r="M332" s="140">
        <v>0</v>
      </c>
      <c r="N332" s="155">
        <v>0</v>
      </c>
      <c r="O332" s="140">
        <f t="shared" si="10"/>
        <v>0</v>
      </c>
      <c r="P332" s="156">
        <f>G332+I332+K332+M332+O332</f>
        <v>918536.15558999998</v>
      </c>
    </row>
    <row r="333" spans="1:16">
      <c r="A333" s="176">
        <v>54</v>
      </c>
      <c r="B333" s="149"/>
      <c r="C333" s="168" t="s">
        <v>400</v>
      </c>
      <c r="D333" s="149" t="s">
        <v>252</v>
      </c>
      <c r="E333" s="150">
        <v>12500</v>
      </c>
      <c r="F333" s="151">
        <v>0</v>
      </c>
      <c r="G333" s="152">
        <f t="shared" si="6"/>
        <v>0</v>
      </c>
      <c r="H333" s="155"/>
      <c r="I333" s="154">
        <v>0</v>
      </c>
      <c r="J333" s="153"/>
      <c r="K333" s="140">
        <f t="shared" ref="K333" si="12">E333*J333</f>
        <v>0</v>
      </c>
      <c r="L333" s="155"/>
      <c r="M333" s="140">
        <f t="shared" ref="M333" si="13">E333*L333</f>
        <v>0</v>
      </c>
      <c r="N333" s="155">
        <v>3</v>
      </c>
      <c r="O333" s="140">
        <f t="shared" si="10"/>
        <v>37500</v>
      </c>
      <c r="P333" s="156">
        <f>G333+I333+K333+M333+O333</f>
        <v>37500</v>
      </c>
    </row>
    <row r="334" spans="1:16">
      <c r="A334" s="176">
        <v>55</v>
      </c>
      <c r="B334" s="175"/>
      <c r="C334" s="163" t="s">
        <v>401</v>
      </c>
      <c r="D334" s="179" t="s">
        <v>15</v>
      </c>
      <c r="E334" s="180">
        <v>6454.6</v>
      </c>
      <c r="F334" s="151">
        <v>30</v>
      </c>
      <c r="G334" s="152">
        <f t="shared" si="6"/>
        <v>193638</v>
      </c>
      <c r="H334" s="155"/>
      <c r="I334" s="154">
        <v>0</v>
      </c>
      <c r="J334" s="153"/>
      <c r="K334" s="140">
        <v>0</v>
      </c>
      <c r="L334" s="155"/>
      <c r="M334" s="140">
        <v>0</v>
      </c>
      <c r="N334" s="155">
        <v>0</v>
      </c>
      <c r="O334" s="140">
        <f t="shared" si="10"/>
        <v>0</v>
      </c>
      <c r="P334" s="156">
        <f>G334+I334+K334+M334+O334</f>
        <v>193638</v>
      </c>
    </row>
    <row r="335" spans="1:16" ht="22.5">
      <c r="A335" s="181">
        <v>56</v>
      </c>
      <c r="B335" s="175"/>
      <c r="C335" s="182" t="s">
        <v>402</v>
      </c>
      <c r="D335" s="183" t="s">
        <v>21</v>
      </c>
      <c r="E335" s="184">
        <v>2653.82</v>
      </c>
      <c r="F335" s="185">
        <v>2</v>
      </c>
      <c r="G335" s="152">
        <f t="shared" si="6"/>
        <v>5307.64</v>
      </c>
      <c r="H335" s="186"/>
      <c r="I335" s="154">
        <v>0</v>
      </c>
      <c r="J335" s="186"/>
      <c r="K335" s="140">
        <v>0</v>
      </c>
      <c r="L335" s="186"/>
      <c r="M335" s="140">
        <v>0</v>
      </c>
      <c r="N335" s="186">
        <v>0</v>
      </c>
      <c r="O335" s="140">
        <f t="shared" si="10"/>
        <v>0</v>
      </c>
      <c r="P335" s="187">
        <f t="shared" ref="P335:P370" si="14">G335+I335+K335+M335+O335</f>
        <v>5307.64</v>
      </c>
    </row>
    <row r="336" spans="1:16" ht="22.5">
      <c r="A336" s="188">
        <v>57</v>
      </c>
      <c r="B336" s="175"/>
      <c r="C336" s="148" t="s">
        <v>403</v>
      </c>
      <c r="D336" s="189" t="s">
        <v>21</v>
      </c>
      <c r="E336" s="184">
        <v>2653.82</v>
      </c>
      <c r="F336" s="185">
        <v>4</v>
      </c>
      <c r="G336" s="152">
        <f t="shared" si="6"/>
        <v>10615.28</v>
      </c>
      <c r="H336" s="155"/>
      <c r="I336" s="154">
        <v>0</v>
      </c>
      <c r="J336" s="153"/>
      <c r="K336" s="140">
        <v>0</v>
      </c>
      <c r="L336" s="155"/>
      <c r="M336" s="140">
        <v>0</v>
      </c>
      <c r="N336" s="155">
        <v>0</v>
      </c>
      <c r="O336" s="140">
        <f t="shared" si="10"/>
        <v>0</v>
      </c>
      <c r="P336" s="156">
        <f t="shared" si="14"/>
        <v>10615.28</v>
      </c>
    </row>
    <row r="337" spans="1:16" ht="22.5">
      <c r="A337" s="190">
        <v>58</v>
      </c>
      <c r="B337" s="175"/>
      <c r="C337" s="191" t="s">
        <v>404</v>
      </c>
      <c r="D337" s="189" t="s">
        <v>21</v>
      </c>
      <c r="E337" s="184">
        <v>2653.82</v>
      </c>
      <c r="F337" s="185">
        <v>3</v>
      </c>
      <c r="G337" s="152">
        <f t="shared" si="6"/>
        <v>7961.4600000000009</v>
      </c>
      <c r="H337" s="155"/>
      <c r="I337" s="154">
        <v>0</v>
      </c>
      <c r="J337" s="153"/>
      <c r="K337" s="140">
        <v>0</v>
      </c>
      <c r="L337" s="155"/>
      <c r="M337" s="140">
        <v>0</v>
      </c>
      <c r="N337" s="155">
        <v>0</v>
      </c>
      <c r="O337" s="140">
        <f t="shared" si="10"/>
        <v>0</v>
      </c>
      <c r="P337" s="156">
        <f t="shared" si="14"/>
        <v>7961.4600000000009</v>
      </c>
    </row>
    <row r="338" spans="1:16" ht="22.5">
      <c r="A338" s="188">
        <v>59</v>
      </c>
      <c r="B338" s="175"/>
      <c r="C338" s="182" t="s">
        <v>405</v>
      </c>
      <c r="D338" s="189" t="s">
        <v>21</v>
      </c>
      <c r="E338" s="184">
        <v>2653.82</v>
      </c>
      <c r="F338" s="185">
        <v>2</v>
      </c>
      <c r="G338" s="152">
        <f t="shared" si="6"/>
        <v>5307.64</v>
      </c>
      <c r="H338" s="155"/>
      <c r="I338" s="154">
        <v>0</v>
      </c>
      <c r="J338" s="153"/>
      <c r="K338" s="140">
        <v>0</v>
      </c>
      <c r="L338" s="155"/>
      <c r="M338" s="140">
        <v>0</v>
      </c>
      <c r="N338" s="155">
        <v>0</v>
      </c>
      <c r="O338" s="140">
        <f t="shared" si="10"/>
        <v>0</v>
      </c>
      <c r="P338" s="156">
        <f t="shared" si="14"/>
        <v>5307.64</v>
      </c>
    </row>
    <row r="339" spans="1:16">
      <c r="A339" s="188">
        <v>60</v>
      </c>
      <c r="B339" s="175"/>
      <c r="C339" s="182" t="s">
        <v>406</v>
      </c>
      <c r="D339" s="189" t="s">
        <v>21</v>
      </c>
      <c r="E339" s="184">
        <v>2581.84</v>
      </c>
      <c r="F339" s="185">
        <v>3</v>
      </c>
      <c r="G339" s="152">
        <f t="shared" si="6"/>
        <v>7745.52</v>
      </c>
      <c r="H339" s="155"/>
      <c r="I339" s="154">
        <v>0</v>
      </c>
      <c r="J339" s="153"/>
      <c r="K339" s="140">
        <v>0</v>
      </c>
      <c r="L339" s="155"/>
      <c r="M339" s="140">
        <v>0</v>
      </c>
      <c r="N339" s="155">
        <v>0</v>
      </c>
      <c r="O339" s="140">
        <f t="shared" si="10"/>
        <v>0</v>
      </c>
      <c r="P339" s="156">
        <f t="shared" si="14"/>
        <v>7745.52</v>
      </c>
    </row>
    <row r="340" spans="1:16">
      <c r="A340" s="188">
        <v>61</v>
      </c>
      <c r="B340" s="175"/>
      <c r="C340" s="182" t="s">
        <v>407</v>
      </c>
      <c r="D340" s="189" t="s">
        <v>21</v>
      </c>
      <c r="E340" s="184">
        <v>2581.84</v>
      </c>
      <c r="F340" s="151">
        <v>2</v>
      </c>
      <c r="G340" s="152">
        <f t="shared" si="6"/>
        <v>5163.68</v>
      </c>
      <c r="H340" s="155"/>
      <c r="I340" s="154">
        <v>0</v>
      </c>
      <c r="J340" s="153"/>
      <c r="K340" s="140">
        <v>0</v>
      </c>
      <c r="L340" s="155"/>
      <c r="M340" s="140">
        <v>0</v>
      </c>
      <c r="N340" s="155">
        <v>0</v>
      </c>
      <c r="O340" s="140">
        <f t="shared" si="10"/>
        <v>0</v>
      </c>
      <c r="P340" s="156">
        <f t="shared" si="14"/>
        <v>5163.68</v>
      </c>
    </row>
    <row r="341" spans="1:16" ht="22.5">
      <c r="A341" s="188">
        <v>62</v>
      </c>
      <c r="B341" s="175"/>
      <c r="C341" s="182" t="s">
        <v>408</v>
      </c>
      <c r="D341" s="189" t="s">
        <v>21</v>
      </c>
      <c r="E341" s="184">
        <v>2571.2199999999998</v>
      </c>
      <c r="F341" s="151">
        <v>4</v>
      </c>
      <c r="G341" s="152">
        <f t="shared" si="6"/>
        <v>10284.879999999999</v>
      </c>
      <c r="H341" s="155"/>
      <c r="I341" s="154">
        <v>0</v>
      </c>
      <c r="J341" s="153"/>
      <c r="K341" s="140">
        <v>0</v>
      </c>
      <c r="L341" s="155"/>
      <c r="M341" s="140">
        <v>0</v>
      </c>
      <c r="N341" s="155">
        <v>0</v>
      </c>
      <c r="O341" s="140">
        <f t="shared" si="10"/>
        <v>0</v>
      </c>
      <c r="P341" s="156">
        <f t="shared" si="14"/>
        <v>10284.879999999999</v>
      </c>
    </row>
    <row r="342" spans="1:16" ht="22.5">
      <c r="A342" s="192">
        <v>63</v>
      </c>
      <c r="B342" s="175"/>
      <c r="C342" s="182" t="s">
        <v>409</v>
      </c>
      <c r="D342" s="189" t="s">
        <v>21</v>
      </c>
      <c r="E342" s="184">
        <v>2571.2199999999998</v>
      </c>
      <c r="F342" s="151">
        <v>2</v>
      </c>
      <c r="G342" s="152">
        <f t="shared" si="6"/>
        <v>5142.4399999999996</v>
      </c>
      <c r="H342" s="155"/>
      <c r="I342" s="154">
        <v>0</v>
      </c>
      <c r="J342" s="153"/>
      <c r="K342" s="140">
        <v>0</v>
      </c>
      <c r="L342" s="155"/>
      <c r="M342" s="140">
        <v>0</v>
      </c>
      <c r="N342" s="155">
        <v>0</v>
      </c>
      <c r="O342" s="140">
        <f t="shared" si="10"/>
        <v>0</v>
      </c>
      <c r="P342" s="156">
        <f t="shared" si="14"/>
        <v>5142.4399999999996</v>
      </c>
    </row>
    <row r="343" spans="1:16">
      <c r="A343" s="188">
        <v>64</v>
      </c>
      <c r="B343" s="175"/>
      <c r="C343" s="182" t="s">
        <v>410</v>
      </c>
      <c r="D343" s="189" t="s">
        <v>21</v>
      </c>
      <c r="E343" s="184">
        <v>2653.82</v>
      </c>
      <c r="F343" s="151">
        <v>4</v>
      </c>
      <c r="G343" s="152">
        <f t="shared" si="6"/>
        <v>10615.28</v>
      </c>
      <c r="H343" s="155"/>
      <c r="I343" s="154">
        <v>0</v>
      </c>
      <c r="J343" s="153"/>
      <c r="K343" s="140">
        <v>0</v>
      </c>
      <c r="L343" s="155"/>
      <c r="M343" s="140">
        <v>0</v>
      </c>
      <c r="N343" s="155">
        <v>0</v>
      </c>
      <c r="O343" s="140">
        <f t="shared" si="10"/>
        <v>0</v>
      </c>
      <c r="P343" s="156">
        <f t="shared" si="14"/>
        <v>10615.28</v>
      </c>
    </row>
    <row r="344" spans="1:16">
      <c r="A344" s="188">
        <v>65</v>
      </c>
      <c r="B344" s="175"/>
      <c r="C344" s="182" t="s">
        <v>411</v>
      </c>
      <c r="D344" s="189" t="s">
        <v>21</v>
      </c>
      <c r="E344" s="184">
        <v>2653.82</v>
      </c>
      <c r="F344" s="151">
        <v>2</v>
      </c>
      <c r="G344" s="152">
        <f t="shared" si="6"/>
        <v>5307.64</v>
      </c>
      <c r="H344" s="155"/>
      <c r="I344" s="154">
        <v>0</v>
      </c>
      <c r="J344" s="153"/>
      <c r="K344" s="140">
        <v>0</v>
      </c>
      <c r="L344" s="155"/>
      <c r="M344" s="140">
        <v>0</v>
      </c>
      <c r="N344" s="155">
        <v>0</v>
      </c>
      <c r="O344" s="140">
        <f t="shared" si="10"/>
        <v>0</v>
      </c>
      <c r="P344" s="156">
        <f t="shared" si="14"/>
        <v>5307.64</v>
      </c>
    </row>
    <row r="345" spans="1:16" ht="22.5">
      <c r="A345" s="192">
        <v>66</v>
      </c>
      <c r="B345" s="175"/>
      <c r="C345" s="182" t="s">
        <v>412</v>
      </c>
      <c r="D345" s="189" t="s">
        <v>21</v>
      </c>
      <c r="E345" s="184">
        <v>2653.82</v>
      </c>
      <c r="F345" s="151">
        <v>1</v>
      </c>
      <c r="G345" s="152">
        <f t="shared" ref="G345:G388" si="15">E345*F345</f>
        <v>2653.82</v>
      </c>
      <c r="H345" s="155"/>
      <c r="I345" s="154">
        <v>0</v>
      </c>
      <c r="J345" s="153"/>
      <c r="K345" s="140">
        <v>0</v>
      </c>
      <c r="L345" s="155"/>
      <c r="M345" s="140">
        <v>0</v>
      </c>
      <c r="N345" s="155">
        <v>0</v>
      </c>
      <c r="O345" s="140">
        <f t="shared" ref="O345:O386" si="16">E345*N345</f>
        <v>0</v>
      </c>
      <c r="P345" s="156">
        <f t="shared" si="14"/>
        <v>2653.82</v>
      </c>
    </row>
    <row r="346" spans="1:16">
      <c r="A346" s="192">
        <v>67</v>
      </c>
      <c r="B346" s="175"/>
      <c r="C346" s="182" t="s">
        <v>413</v>
      </c>
      <c r="D346" s="189" t="s">
        <v>21</v>
      </c>
      <c r="E346" s="184">
        <v>2742.32</v>
      </c>
      <c r="F346" s="151">
        <v>2</v>
      </c>
      <c r="G346" s="152">
        <f t="shared" si="15"/>
        <v>5484.64</v>
      </c>
      <c r="H346" s="155"/>
      <c r="I346" s="154">
        <v>0</v>
      </c>
      <c r="J346" s="153"/>
      <c r="K346" s="140">
        <v>0</v>
      </c>
      <c r="L346" s="155"/>
      <c r="M346" s="140">
        <v>0</v>
      </c>
      <c r="N346" s="155">
        <v>0</v>
      </c>
      <c r="O346" s="140">
        <f t="shared" si="16"/>
        <v>0</v>
      </c>
      <c r="P346" s="156">
        <f t="shared" si="14"/>
        <v>5484.64</v>
      </c>
    </row>
    <row r="347" spans="1:16">
      <c r="A347" s="181">
        <v>68</v>
      </c>
      <c r="B347" s="175"/>
      <c r="C347" s="182" t="s">
        <v>414</v>
      </c>
      <c r="D347" s="189" t="s">
        <v>21</v>
      </c>
      <c r="E347" s="184">
        <v>2742.32</v>
      </c>
      <c r="F347" s="151">
        <v>2</v>
      </c>
      <c r="G347" s="152">
        <f t="shared" si="15"/>
        <v>5484.64</v>
      </c>
      <c r="H347" s="155"/>
      <c r="I347" s="154">
        <v>0</v>
      </c>
      <c r="J347" s="153"/>
      <c r="K347" s="140">
        <v>0</v>
      </c>
      <c r="L347" s="155"/>
      <c r="M347" s="140">
        <v>0</v>
      </c>
      <c r="N347" s="155">
        <v>0</v>
      </c>
      <c r="O347" s="140">
        <f t="shared" si="16"/>
        <v>0</v>
      </c>
      <c r="P347" s="156">
        <f t="shared" si="14"/>
        <v>5484.64</v>
      </c>
    </row>
    <row r="348" spans="1:16">
      <c r="A348" s="192">
        <v>69</v>
      </c>
      <c r="B348" s="175"/>
      <c r="C348" s="182" t="s">
        <v>415</v>
      </c>
      <c r="D348" s="189" t="s">
        <v>21</v>
      </c>
      <c r="E348" s="184">
        <v>2742.32</v>
      </c>
      <c r="F348" s="151">
        <v>2</v>
      </c>
      <c r="G348" s="152">
        <f t="shared" si="15"/>
        <v>5484.64</v>
      </c>
      <c r="H348" s="155"/>
      <c r="I348" s="154">
        <v>0</v>
      </c>
      <c r="J348" s="153"/>
      <c r="K348" s="140">
        <v>0</v>
      </c>
      <c r="L348" s="155"/>
      <c r="M348" s="140">
        <v>0</v>
      </c>
      <c r="N348" s="155">
        <v>0</v>
      </c>
      <c r="O348" s="140">
        <f t="shared" si="16"/>
        <v>0</v>
      </c>
      <c r="P348" s="156">
        <f t="shared" si="14"/>
        <v>5484.64</v>
      </c>
    </row>
    <row r="349" spans="1:16">
      <c r="A349" s="188">
        <v>70</v>
      </c>
      <c r="B349" s="175"/>
      <c r="C349" s="182" t="s">
        <v>416</v>
      </c>
      <c r="D349" s="189" t="s">
        <v>21</v>
      </c>
      <c r="E349" s="184">
        <v>2938.2</v>
      </c>
      <c r="F349" s="185">
        <v>2</v>
      </c>
      <c r="G349" s="152">
        <f t="shared" si="15"/>
        <v>5876.4</v>
      </c>
      <c r="H349" s="186"/>
      <c r="I349" s="154">
        <v>0</v>
      </c>
      <c r="J349" s="186"/>
      <c r="K349" s="140">
        <v>0</v>
      </c>
      <c r="L349" s="186"/>
      <c r="M349" s="140">
        <v>0</v>
      </c>
      <c r="N349" s="186">
        <v>0</v>
      </c>
      <c r="O349" s="140">
        <f t="shared" si="16"/>
        <v>0</v>
      </c>
      <c r="P349" s="156">
        <f t="shared" si="14"/>
        <v>5876.4</v>
      </c>
    </row>
    <row r="350" spans="1:16">
      <c r="A350" s="192">
        <v>71</v>
      </c>
      <c r="B350" s="175"/>
      <c r="C350" s="182" t="s">
        <v>416</v>
      </c>
      <c r="D350" s="189" t="s">
        <v>21</v>
      </c>
      <c r="E350" s="184">
        <v>2348.1999999999998</v>
      </c>
      <c r="F350" s="151">
        <v>2</v>
      </c>
      <c r="G350" s="152">
        <f t="shared" si="15"/>
        <v>4696.3999999999996</v>
      </c>
      <c r="H350" s="155"/>
      <c r="I350" s="154">
        <v>0</v>
      </c>
      <c r="J350" s="153"/>
      <c r="K350" s="140">
        <v>0</v>
      </c>
      <c r="L350" s="155"/>
      <c r="M350" s="140">
        <v>0</v>
      </c>
      <c r="N350" s="155">
        <v>0</v>
      </c>
      <c r="O350" s="140">
        <f t="shared" si="16"/>
        <v>0</v>
      </c>
      <c r="P350" s="156">
        <f t="shared" si="14"/>
        <v>4696.3999999999996</v>
      </c>
    </row>
    <row r="351" spans="1:16">
      <c r="A351" s="188">
        <v>72</v>
      </c>
      <c r="B351" s="175"/>
      <c r="C351" s="182" t="s">
        <v>416</v>
      </c>
      <c r="D351" s="189" t="s">
        <v>21</v>
      </c>
      <c r="E351" s="184">
        <v>3534.1</v>
      </c>
      <c r="F351" s="151">
        <v>2</v>
      </c>
      <c r="G351" s="152">
        <f t="shared" si="15"/>
        <v>7068.2</v>
      </c>
      <c r="H351" s="155"/>
      <c r="I351" s="154">
        <v>0</v>
      </c>
      <c r="J351" s="153"/>
      <c r="K351" s="140">
        <v>0</v>
      </c>
      <c r="L351" s="155"/>
      <c r="M351" s="140">
        <v>0</v>
      </c>
      <c r="N351" s="155">
        <v>0</v>
      </c>
      <c r="O351" s="140">
        <f t="shared" si="16"/>
        <v>0</v>
      </c>
      <c r="P351" s="156">
        <f t="shared" si="14"/>
        <v>7068.2</v>
      </c>
    </row>
    <row r="352" spans="1:16">
      <c r="A352" s="192">
        <v>73</v>
      </c>
      <c r="B352" s="175"/>
      <c r="C352" s="182" t="s">
        <v>416</v>
      </c>
      <c r="D352" s="189" t="s">
        <v>21</v>
      </c>
      <c r="E352" s="184">
        <v>2938.2</v>
      </c>
      <c r="F352" s="151">
        <v>2</v>
      </c>
      <c r="G352" s="152">
        <f t="shared" si="15"/>
        <v>5876.4</v>
      </c>
      <c r="H352" s="155"/>
      <c r="I352" s="154">
        <v>0</v>
      </c>
      <c r="J352" s="153"/>
      <c r="K352" s="140">
        <v>0</v>
      </c>
      <c r="L352" s="155"/>
      <c r="M352" s="140">
        <v>0</v>
      </c>
      <c r="N352" s="155">
        <v>0</v>
      </c>
      <c r="O352" s="140">
        <f t="shared" si="16"/>
        <v>0</v>
      </c>
      <c r="P352" s="156">
        <f t="shared" si="14"/>
        <v>5876.4</v>
      </c>
    </row>
    <row r="353" spans="1:16">
      <c r="A353" s="188">
        <v>74</v>
      </c>
      <c r="B353" s="175"/>
      <c r="C353" s="182" t="s">
        <v>417</v>
      </c>
      <c r="D353" s="189" t="s">
        <v>21</v>
      </c>
      <c r="E353" s="184">
        <v>3534.1</v>
      </c>
      <c r="F353" s="151">
        <v>1</v>
      </c>
      <c r="G353" s="152">
        <f t="shared" si="15"/>
        <v>3534.1</v>
      </c>
      <c r="H353" s="155"/>
      <c r="I353" s="154">
        <v>0</v>
      </c>
      <c r="J353" s="153"/>
      <c r="K353" s="140">
        <v>0</v>
      </c>
      <c r="L353" s="155"/>
      <c r="M353" s="140">
        <v>0</v>
      </c>
      <c r="N353" s="155">
        <v>0</v>
      </c>
      <c r="O353" s="140">
        <f t="shared" si="16"/>
        <v>0</v>
      </c>
      <c r="P353" s="156">
        <f t="shared" si="14"/>
        <v>3534.1</v>
      </c>
    </row>
    <row r="354" spans="1:16">
      <c r="A354" s="188">
        <v>75</v>
      </c>
      <c r="B354" s="175"/>
      <c r="C354" s="159" t="s">
        <v>418</v>
      </c>
      <c r="D354" s="189" t="s">
        <v>21</v>
      </c>
      <c r="E354" s="184">
        <v>590</v>
      </c>
      <c r="F354" s="151">
        <v>2</v>
      </c>
      <c r="G354" s="152">
        <f t="shared" si="15"/>
        <v>1180</v>
      </c>
      <c r="H354" s="155"/>
      <c r="I354" s="154">
        <v>0</v>
      </c>
      <c r="J354" s="153"/>
      <c r="K354" s="140">
        <v>0</v>
      </c>
      <c r="L354" s="155"/>
      <c r="M354" s="140">
        <v>0</v>
      </c>
      <c r="N354" s="155">
        <v>0</v>
      </c>
      <c r="O354" s="140">
        <f t="shared" si="16"/>
        <v>0</v>
      </c>
      <c r="P354" s="156">
        <f t="shared" si="14"/>
        <v>1180</v>
      </c>
    </row>
    <row r="355" spans="1:16">
      <c r="A355" s="181">
        <v>76</v>
      </c>
      <c r="B355" s="175"/>
      <c r="C355" s="182" t="s">
        <v>419</v>
      </c>
      <c r="D355" s="189" t="s">
        <v>21</v>
      </c>
      <c r="E355" s="184">
        <v>3829.1</v>
      </c>
      <c r="F355" s="151">
        <v>2</v>
      </c>
      <c r="G355" s="152">
        <f t="shared" si="15"/>
        <v>7658.2</v>
      </c>
      <c r="H355" s="155"/>
      <c r="I355" s="154">
        <v>0</v>
      </c>
      <c r="J355" s="153"/>
      <c r="K355" s="140">
        <v>0</v>
      </c>
      <c r="L355" s="155"/>
      <c r="M355" s="140">
        <v>0</v>
      </c>
      <c r="N355" s="155">
        <v>0</v>
      </c>
      <c r="O355" s="140">
        <f t="shared" si="16"/>
        <v>0</v>
      </c>
      <c r="P355" s="156">
        <f t="shared" si="14"/>
        <v>7658.2</v>
      </c>
    </row>
    <row r="356" spans="1:16">
      <c r="A356" s="192">
        <v>77</v>
      </c>
      <c r="B356" s="175"/>
      <c r="C356" s="182" t="s">
        <v>420</v>
      </c>
      <c r="D356" s="189" t="s">
        <v>21</v>
      </c>
      <c r="E356" s="184">
        <v>2944.1</v>
      </c>
      <c r="F356" s="151">
        <v>2</v>
      </c>
      <c r="G356" s="152">
        <f t="shared" si="15"/>
        <v>5888.2</v>
      </c>
      <c r="H356" s="155"/>
      <c r="I356" s="154">
        <v>0</v>
      </c>
      <c r="J356" s="153"/>
      <c r="K356" s="140">
        <v>0</v>
      </c>
      <c r="L356" s="155"/>
      <c r="M356" s="140">
        <v>0</v>
      </c>
      <c r="N356" s="155">
        <v>0</v>
      </c>
      <c r="O356" s="140">
        <f t="shared" si="16"/>
        <v>0</v>
      </c>
      <c r="P356" s="156">
        <f t="shared" si="14"/>
        <v>5888.2</v>
      </c>
    </row>
    <row r="357" spans="1:16">
      <c r="A357" s="188">
        <v>78</v>
      </c>
      <c r="B357" s="175"/>
      <c r="C357" s="182" t="s">
        <v>421</v>
      </c>
      <c r="D357" s="189" t="s">
        <v>21</v>
      </c>
      <c r="E357" s="184">
        <v>5888.2</v>
      </c>
      <c r="F357" s="151">
        <v>2</v>
      </c>
      <c r="G357" s="152">
        <f t="shared" si="15"/>
        <v>11776.4</v>
      </c>
      <c r="H357" s="155"/>
      <c r="I357" s="154">
        <v>0</v>
      </c>
      <c r="J357" s="153"/>
      <c r="K357" s="140">
        <v>0</v>
      </c>
      <c r="L357" s="155"/>
      <c r="M357" s="140">
        <v>0</v>
      </c>
      <c r="N357" s="155">
        <v>0</v>
      </c>
      <c r="O357" s="140">
        <f t="shared" si="16"/>
        <v>0</v>
      </c>
      <c r="P357" s="156">
        <f t="shared" si="14"/>
        <v>11776.4</v>
      </c>
    </row>
    <row r="358" spans="1:16">
      <c r="A358" s="188">
        <v>79</v>
      </c>
      <c r="B358" s="175"/>
      <c r="C358" s="182" t="s">
        <v>422</v>
      </c>
      <c r="D358" s="189" t="s">
        <v>21</v>
      </c>
      <c r="E358" s="184">
        <v>330.4</v>
      </c>
      <c r="F358" s="193">
        <v>9</v>
      </c>
      <c r="G358" s="152">
        <f t="shared" si="15"/>
        <v>2973.6</v>
      </c>
      <c r="H358" s="186"/>
      <c r="I358" s="154">
        <v>0</v>
      </c>
      <c r="J358" s="186"/>
      <c r="K358" s="140">
        <v>0</v>
      </c>
      <c r="L358" s="186"/>
      <c r="M358" s="140">
        <v>0</v>
      </c>
      <c r="N358" s="186">
        <v>0</v>
      </c>
      <c r="O358" s="140">
        <f t="shared" si="16"/>
        <v>0</v>
      </c>
      <c r="P358" s="156">
        <f t="shared" si="14"/>
        <v>2973.6</v>
      </c>
    </row>
    <row r="359" spans="1:16">
      <c r="A359" s="192">
        <v>80</v>
      </c>
      <c r="B359" s="175"/>
      <c r="C359" s="182" t="s">
        <v>423</v>
      </c>
      <c r="D359" s="189" t="s">
        <v>21</v>
      </c>
      <c r="E359" s="184">
        <v>997.1</v>
      </c>
      <c r="F359" s="151">
        <v>10</v>
      </c>
      <c r="G359" s="152">
        <f t="shared" si="15"/>
        <v>9971</v>
      </c>
      <c r="H359" s="155"/>
      <c r="I359" s="154">
        <v>0</v>
      </c>
      <c r="J359" s="153"/>
      <c r="K359" s="140">
        <v>0</v>
      </c>
      <c r="L359" s="155"/>
      <c r="M359" s="140">
        <v>0</v>
      </c>
      <c r="N359" s="155">
        <v>0</v>
      </c>
      <c r="O359" s="140">
        <f t="shared" si="16"/>
        <v>0</v>
      </c>
      <c r="P359" s="156">
        <f t="shared" si="14"/>
        <v>9971</v>
      </c>
    </row>
    <row r="360" spans="1:16">
      <c r="A360" s="188">
        <v>81</v>
      </c>
      <c r="B360" s="175"/>
      <c r="C360" s="182" t="s">
        <v>424</v>
      </c>
      <c r="D360" s="189" t="s">
        <v>21</v>
      </c>
      <c r="E360" s="184">
        <v>34.22</v>
      </c>
      <c r="F360" s="151">
        <v>10</v>
      </c>
      <c r="G360" s="152">
        <f t="shared" si="15"/>
        <v>342.2</v>
      </c>
      <c r="H360" s="155"/>
      <c r="I360" s="154">
        <v>0</v>
      </c>
      <c r="J360" s="153"/>
      <c r="K360" s="140">
        <v>0</v>
      </c>
      <c r="L360" s="155"/>
      <c r="M360" s="140">
        <v>0</v>
      </c>
      <c r="N360" s="155">
        <v>0</v>
      </c>
      <c r="O360" s="140">
        <f t="shared" si="16"/>
        <v>0</v>
      </c>
      <c r="P360" s="156">
        <f t="shared" si="14"/>
        <v>342.2</v>
      </c>
    </row>
    <row r="361" spans="1:16">
      <c r="A361" s="188">
        <v>82</v>
      </c>
      <c r="B361" s="175"/>
      <c r="C361" s="182" t="s">
        <v>425</v>
      </c>
      <c r="D361" s="189" t="s">
        <v>21</v>
      </c>
      <c r="E361" s="184">
        <v>46.02</v>
      </c>
      <c r="F361" s="151">
        <v>10</v>
      </c>
      <c r="G361" s="152">
        <f t="shared" si="15"/>
        <v>460.20000000000005</v>
      </c>
      <c r="H361" s="155"/>
      <c r="I361" s="154">
        <v>0</v>
      </c>
      <c r="J361" s="153"/>
      <c r="K361" s="140">
        <v>0</v>
      </c>
      <c r="L361" s="155"/>
      <c r="M361" s="140">
        <v>0</v>
      </c>
      <c r="N361" s="155">
        <v>0</v>
      </c>
      <c r="O361" s="140">
        <f t="shared" si="16"/>
        <v>0</v>
      </c>
      <c r="P361" s="156">
        <f t="shared" si="14"/>
        <v>460.20000000000005</v>
      </c>
    </row>
    <row r="362" spans="1:16">
      <c r="A362" s="192">
        <v>83</v>
      </c>
      <c r="B362" s="175"/>
      <c r="C362" s="182" t="s">
        <v>426</v>
      </c>
      <c r="D362" s="189" t="s">
        <v>21</v>
      </c>
      <c r="E362" s="184">
        <v>57.82</v>
      </c>
      <c r="F362" s="151">
        <v>10</v>
      </c>
      <c r="G362" s="152">
        <f t="shared" si="15"/>
        <v>578.20000000000005</v>
      </c>
      <c r="H362" s="155"/>
      <c r="I362" s="154">
        <v>0</v>
      </c>
      <c r="J362" s="153"/>
      <c r="K362" s="140">
        <v>0</v>
      </c>
      <c r="L362" s="155"/>
      <c r="M362" s="140">
        <v>0</v>
      </c>
      <c r="N362" s="155">
        <v>0</v>
      </c>
      <c r="O362" s="140">
        <f t="shared" si="16"/>
        <v>0</v>
      </c>
      <c r="P362" s="156">
        <f t="shared" si="14"/>
        <v>578.20000000000005</v>
      </c>
    </row>
    <row r="363" spans="1:16">
      <c r="A363" s="192">
        <v>84</v>
      </c>
      <c r="B363" s="175"/>
      <c r="C363" s="148" t="s">
        <v>427</v>
      </c>
      <c r="D363" s="189" t="s">
        <v>21</v>
      </c>
      <c r="E363" s="184">
        <v>69.62</v>
      </c>
      <c r="F363" s="151">
        <v>10</v>
      </c>
      <c r="G363" s="152">
        <f t="shared" si="15"/>
        <v>696.2</v>
      </c>
      <c r="H363" s="155"/>
      <c r="I363" s="154">
        <v>0</v>
      </c>
      <c r="J363" s="153"/>
      <c r="K363" s="140">
        <v>0</v>
      </c>
      <c r="L363" s="155"/>
      <c r="M363" s="140">
        <v>0</v>
      </c>
      <c r="N363" s="155">
        <v>0</v>
      </c>
      <c r="O363" s="140">
        <f t="shared" si="16"/>
        <v>0</v>
      </c>
      <c r="P363" s="156">
        <f t="shared" si="14"/>
        <v>696.2</v>
      </c>
    </row>
    <row r="364" spans="1:16">
      <c r="A364" s="194">
        <v>86</v>
      </c>
      <c r="B364" s="175"/>
      <c r="C364" s="148" t="s">
        <v>428</v>
      </c>
      <c r="D364" s="189" t="s">
        <v>21</v>
      </c>
      <c r="E364" s="184">
        <v>1528.1</v>
      </c>
      <c r="F364" s="151">
        <v>2</v>
      </c>
      <c r="G364" s="152">
        <f t="shared" si="15"/>
        <v>3056.2</v>
      </c>
      <c r="H364" s="155"/>
      <c r="I364" s="154">
        <v>0</v>
      </c>
      <c r="J364" s="153"/>
      <c r="K364" s="140">
        <v>0</v>
      </c>
      <c r="L364" s="155"/>
      <c r="M364" s="140">
        <v>0</v>
      </c>
      <c r="N364" s="155">
        <v>0</v>
      </c>
      <c r="O364" s="140">
        <f t="shared" si="16"/>
        <v>0</v>
      </c>
      <c r="P364" s="156">
        <f t="shared" si="14"/>
        <v>3056.2</v>
      </c>
    </row>
    <row r="365" spans="1:16">
      <c r="A365" s="194">
        <v>87</v>
      </c>
      <c r="B365" s="175"/>
      <c r="C365" s="148" t="s">
        <v>429</v>
      </c>
      <c r="D365" s="189" t="s">
        <v>21</v>
      </c>
      <c r="E365" s="184">
        <v>53.1</v>
      </c>
      <c r="F365" s="151">
        <v>350</v>
      </c>
      <c r="G365" s="152">
        <f t="shared" si="15"/>
        <v>18585</v>
      </c>
      <c r="H365" s="155"/>
      <c r="I365" s="154">
        <v>0</v>
      </c>
      <c r="J365" s="153"/>
      <c r="K365" s="140">
        <v>0</v>
      </c>
      <c r="L365" s="155"/>
      <c r="M365" s="140">
        <v>0</v>
      </c>
      <c r="N365" s="155">
        <v>0</v>
      </c>
      <c r="O365" s="140">
        <f t="shared" si="16"/>
        <v>0</v>
      </c>
      <c r="P365" s="156">
        <f t="shared" si="14"/>
        <v>18585</v>
      </c>
    </row>
    <row r="366" spans="1:16">
      <c r="A366" s="192">
        <v>88</v>
      </c>
      <c r="B366" s="175"/>
      <c r="C366" s="195" t="s">
        <v>430</v>
      </c>
      <c r="D366" s="189" t="s">
        <v>21</v>
      </c>
      <c r="E366" s="184">
        <v>5000</v>
      </c>
      <c r="F366" s="151">
        <v>4</v>
      </c>
      <c r="G366" s="152">
        <f t="shared" si="15"/>
        <v>20000</v>
      </c>
      <c r="H366" s="155"/>
      <c r="I366" s="154">
        <v>0</v>
      </c>
      <c r="J366" s="153"/>
      <c r="K366" s="140">
        <v>0</v>
      </c>
      <c r="L366" s="155"/>
      <c r="M366" s="140">
        <v>0</v>
      </c>
      <c r="N366" s="155">
        <v>0</v>
      </c>
      <c r="O366" s="140">
        <f t="shared" si="16"/>
        <v>0</v>
      </c>
      <c r="P366" s="156">
        <f t="shared" si="14"/>
        <v>20000</v>
      </c>
    </row>
    <row r="367" spans="1:16">
      <c r="A367" s="196">
        <v>89</v>
      </c>
      <c r="B367" s="175"/>
      <c r="C367" s="197" t="s">
        <v>431</v>
      </c>
      <c r="D367" s="198" t="s">
        <v>318</v>
      </c>
      <c r="E367" s="184">
        <v>20</v>
      </c>
      <c r="F367" s="151">
        <v>0</v>
      </c>
      <c r="G367" s="152">
        <f t="shared" si="15"/>
        <v>0</v>
      </c>
      <c r="H367" s="155"/>
      <c r="I367" s="154">
        <v>0</v>
      </c>
      <c r="J367" s="153"/>
      <c r="K367" s="140">
        <v>0</v>
      </c>
      <c r="L367" s="155"/>
      <c r="M367" s="140">
        <v>0</v>
      </c>
      <c r="N367" s="155">
        <v>15</v>
      </c>
      <c r="O367" s="140">
        <f t="shared" si="16"/>
        <v>300</v>
      </c>
      <c r="P367" s="156">
        <f t="shared" si="14"/>
        <v>300</v>
      </c>
    </row>
    <row r="368" spans="1:16">
      <c r="A368" s="188">
        <v>90</v>
      </c>
      <c r="B368" s="175"/>
      <c r="C368" s="148" t="s">
        <v>432</v>
      </c>
      <c r="D368" s="199" t="s">
        <v>318</v>
      </c>
      <c r="E368" s="184">
        <v>30</v>
      </c>
      <c r="F368" s="151">
        <v>0</v>
      </c>
      <c r="G368" s="152">
        <f t="shared" si="15"/>
        <v>0</v>
      </c>
      <c r="H368" s="155"/>
      <c r="I368" s="154">
        <v>0</v>
      </c>
      <c r="J368" s="153"/>
      <c r="K368" s="140">
        <v>0</v>
      </c>
      <c r="L368" s="155"/>
      <c r="M368" s="140">
        <v>0</v>
      </c>
      <c r="N368" s="155">
        <v>12</v>
      </c>
      <c r="O368" s="140">
        <f t="shared" si="16"/>
        <v>360</v>
      </c>
      <c r="P368" s="156">
        <f t="shared" si="14"/>
        <v>360</v>
      </c>
    </row>
    <row r="369" spans="1:16">
      <c r="A369" s="194">
        <v>91</v>
      </c>
      <c r="B369" s="175"/>
      <c r="C369" s="148" t="s">
        <v>433</v>
      </c>
      <c r="D369" s="200" t="s">
        <v>289</v>
      </c>
      <c r="E369" s="201">
        <v>375.24</v>
      </c>
      <c r="F369" s="151">
        <v>135</v>
      </c>
      <c r="G369" s="202">
        <f t="shared" si="15"/>
        <v>50657.4</v>
      </c>
      <c r="H369" s="155"/>
      <c r="I369" s="154">
        <v>0</v>
      </c>
      <c r="J369" s="153"/>
      <c r="K369" s="140">
        <v>0</v>
      </c>
      <c r="L369" s="155"/>
      <c r="M369" s="140">
        <v>0</v>
      </c>
      <c r="N369" s="140">
        <v>0</v>
      </c>
      <c r="O369" s="140">
        <v>0</v>
      </c>
      <c r="P369" s="156">
        <f t="shared" si="14"/>
        <v>50657.4</v>
      </c>
    </row>
    <row r="370" spans="1:16">
      <c r="A370" s="194">
        <v>92</v>
      </c>
      <c r="B370" s="175"/>
      <c r="C370" s="148" t="s">
        <v>434</v>
      </c>
      <c r="D370" s="200" t="s">
        <v>435</v>
      </c>
      <c r="E370" s="201">
        <v>395819.2</v>
      </c>
      <c r="F370" s="151">
        <v>3</v>
      </c>
      <c r="G370" s="202">
        <f t="shared" si="15"/>
        <v>1187457.6000000001</v>
      </c>
      <c r="H370" s="155"/>
      <c r="I370" s="154">
        <v>0</v>
      </c>
      <c r="J370" s="153"/>
      <c r="K370" s="140">
        <v>0</v>
      </c>
      <c r="L370" s="155"/>
      <c r="M370" s="140">
        <v>0</v>
      </c>
      <c r="N370" s="140">
        <v>0</v>
      </c>
      <c r="O370" s="140">
        <v>0</v>
      </c>
      <c r="P370" s="156">
        <f t="shared" si="14"/>
        <v>1187457.6000000001</v>
      </c>
    </row>
    <row r="371" spans="1:16">
      <c r="A371" s="194">
        <v>93</v>
      </c>
      <c r="B371" s="175"/>
      <c r="C371" s="148"/>
      <c r="D371" s="200"/>
      <c r="E371" s="201"/>
      <c r="F371" s="151"/>
      <c r="G371" s="202"/>
      <c r="H371" s="155"/>
      <c r="I371" s="154"/>
      <c r="J371" s="153"/>
      <c r="K371" s="140">
        <v>0</v>
      </c>
      <c r="L371" s="155"/>
      <c r="M371" s="140">
        <v>0</v>
      </c>
      <c r="N371" s="140">
        <v>0</v>
      </c>
      <c r="O371" s="140">
        <v>0</v>
      </c>
      <c r="P371" s="156">
        <f>SUM(P280:P370)</f>
        <v>5219044.1489100009</v>
      </c>
    </row>
    <row r="372" spans="1:16">
      <c r="A372" s="176"/>
      <c r="B372" s="175"/>
      <c r="C372" s="163"/>
      <c r="D372" s="179"/>
      <c r="E372" s="180"/>
      <c r="F372" s="151"/>
      <c r="G372" s="202">
        <f>SUM(G280:G371)</f>
        <v>5142884.1489100009</v>
      </c>
      <c r="H372" s="155"/>
      <c r="I372" s="154">
        <f>SUM(I280:I368)</f>
        <v>1500</v>
      </c>
      <c r="J372" s="153"/>
      <c r="K372" s="140">
        <f>SUM(K302:K368)</f>
        <v>0</v>
      </c>
      <c r="L372" s="155"/>
      <c r="M372" s="140">
        <f>SUM(M290:M368)</f>
        <v>0</v>
      </c>
      <c r="N372" s="155"/>
      <c r="O372" s="140">
        <f>SUM(O283:O368)</f>
        <v>74660</v>
      </c>
      <c r="P372" s="156"/>
    </row>
    <row r="373" spans="1:16" ht="76.5">
      <c r="A373" s="203" t="s">
        <v>436</v>
      </c>
      <c r="B373" s="204"/>
      <c r="C373" s="204"/>
      <c r="D373" s="204"/>
      <c r="E373" s="204"/>
      <c r="F373" s="205"/>
      <c r="G373" s="140" t="s">
        <v>437</v>
      </c>
      <c r="H373" s="154"/>
      <c r="I373" s="140" t="s">
        <v>438</v>
      </c>
      <c r="J373" s="206"/>
      <c r="K373" s="207" t="s">
        <v>439</v>
      </c>
      <c r="L373" s="206"/>
      <c r="M373" s="140" t="s">
        <v>440</v>
      </c>
      <c r="N373" s="206"/>
      <c r="O373" s="140" t="s">
        <v>441</v>
      </c>
      <c r="P373" s="208" t="s">
        <v>338</v>
      </c>
    </row>
    <row r="374" spans="1:16">
      <c r="A374" s="209"/>
      <c r="B374" s="131"/>
      <c r="C374" s="210"/>
      <c r="D374" s="211"/>
      <c r="E374" s="131"/>
      <c r="F374" s="132"/>
      <c r="G374" s="212">
        <f>G372-P301</f>
        <v>4963597.9289100012</v>
      </c>
      <c r="H374" s="131"/>
      <c r="I374" s="131"/>
      <c r="J374" s="131"/>
      <c r="K374" s="131"/>
      <c r="L374" s="131"/>
      <c r="M374" s="131"/>
      <c r="N374" s="131"/>
      <c r="O374" s="131"/>
      <c r="P374" s="135"/>
    </row>
    <row r="375" spans="1:16">
      <c r="A375" s="209"/>
      <c r="B375" s="131"/>
      <c r="C375" s="210"/>
      <c r="D375" s="211"/>
      <c r="E375" s="131"/>
      <c r="F375" s="132"/>
      <c r="G375" s="131"/>
      <c r="H375" s="131"/>
      <c r="I375" s="131"/>
      <c r="J375" s="131"/>
      <c r="K375" s="131"/>
      <c r="L375" s="131"/>
      <c r="M375" s="131" t="s">
        <v>442</v>
      </c>
      <c r="N375" s="131"/>
      <c r="O375" s="131"/>
      <c r="P375" s="213">
        <v>45688</v>
      </c>
    </row>
    <row r="376" spans="1:16">
      <c r="A376" s="209"/>
      <c r="B376" s="131"/>
      <c r="C376" s="210"/>
      <c r="D376" s="211"/>
      <c r="E376" s="131"/>
      <c r="F376" s="132"/>
      <c r="G376" s="131"/>
      <c r="H376" s="131"/>
      <c r="I376" s="131"/>
      <c r="J376" s="131"/>
      <c r="K376" s="131"/>
      <c r="L376" s="131"/>
      <c r="M376" s="131"/>
      <c r="N376" s="131"/>
      <c r="O376" s="131"/>
      <c r="P376" s="135" t="s">
        <v>443</v>
      </c>
    </row>
    <row r="377" spans="1:16">
      <c r="A377" s="209"/>
      <c r="B377" s="131"/>
      <c r="C377" s="210"/>
      <c r="D377" s="211"/>
      <c r="E377" s="131"/>
      <c r="F377" s="132"/>
      <c r="G377" s="131"/>
      <c r="H377" s="131"/>
      <c r="I377" s="131"/>
      <c r="J377" s="131"/>
      <c r="K377" s="131"/>
      <c r="L377" s="131"/>
      <c r="M377" s="131" t="s">
        <v>444</v>
      </c>
      <c r="N377" s="131"/>
      <c r="O377" s="131"/>
      <c r="P377" s="135" t="s">
        <v>445</v>
      </c>
    </row>
    <row r="378" spans="1:16">
      <c r="A378" s="209"/>
      <c r="B378" s="131"/>
      <c r="C378" s="210"/>
      <c r="D378" s="211"/>
      <c r="E378" s="131"/>
      <c r="F378" s="132"/>
      <c r="G378" s="131"/>
      <c r="H378" s="131"/>
      <c r="I378" s="131"/>
      <c r="J378" s="131"/>
      <c r="K378" s="131"/>
      <c r="L378" s="131"/>
      <c r="M378" s="131"/>
      <c r="N378" s="131"/>
      <c r="O378" s="131"/>
      <c r="P378" s="135"/>
    </row>
    <row r="379" spans="1:16">
      <c r="A379" s="209"/>
      <c r="B379" s="131"/>
      <c r="C379" s="210"/>
      <c r="D379" s="211"/>
      <c r="E379" s="131"/>
      <c r="F379" s="132"/>
      <c r="G379" s="131"/>
      <c r="H379" s="131"/>
      <c r="I379" s="131"/>
      <c r="J379" s="131"/>
      <c r="K379" s="131"/>
      <c r="L379" s="131"/>
      <c r="M379" s="131" t="s">
        <v>446</v>
      </c>
      <c r="N379" s="131"/>
      <c r="O379" s="131"/>
      <c r="P379" s="135" t="s">
        <v>445</v>
      </c>
    </row>
    <row r="380" spans="1:16">
      <c r="A380" s="209"/>
      <c r="B380" s="131"/>
      <c r="C380" s="210"/>
      <c r="D380" s="211"/>
      <c r="E380" s="131"/>
      <c r="F380" s="132"/>
      <c r="G380" s="131"/>
      <c r="H380" s="131"/>
      <c r="I380" s="131"/>
      <c r="J380" s="131"/>
      <c r="K380" s="131"/>
      <c r="L380" s="131"/>
      <c r="M380" s="131"/>
      <c r="N380" s="131"/>
      <c r="O380" s="131"/>
      <c r="P380" s="135"/>
    </row>
    <row r="381" spans="1:16">
      <c r="A381" s="214" t="s">
        <v>447</v>
      </c>
      <c r="B381" s="214"/>
      <c r="C381" s="214"/>
      <c r="D381" s="215"/>
      <c r="E381" s="216"/>
      <c r="F381" s="216"/>
      <c r="G381" s="217" t="s">
        <v>448</v>
      </c>
      <c r="H381" s="216"/>
      <c r="I381" s="216"/>
      <c r="J381" s="216"/>
      <c r="K381" s="218" t="s">
        <v>449</v>
      </c>
      <c r="L381" s="218"/>
      <c r="M381" s="218"/>
      <c r="N381" s="218"/>
      <c r="O381" s="218"/>
      <c r="P381" s="218"/>
    </row>
    <row r="382" spans="1:16">
      <c r="A382" s="214" t="s">
        <v>450</v>
      </c>
      <c r="B382" s="214"/>
      <c r="C382" s="214"/>
      <c r="D382" s="215"/>
      <c r="E382" s="216"/>
      <c r="F382" s="216"/>
      <c r="G382" s="216"/>
      <c r="H382" s="216"/>
      <c r="I382" s="216"/>
      <c r="J382" s="216"/>
      <c r="K382" s="216"/>
      <c r="L382" s="216"/>
      <c r="M382" s="216"/>
      <c r="N382" s="216"/>
      <c r="O382" s="216"/>
      <c r="P382" s="216"/>
    </row>
    <row r="383" spans="1:16">
      <c r="A383" s="214" t="s">
        <v>451</v>
      </c>
      <c r="B383" s="214"/>
      <c r="C383" s="214"/>
      <c r="D383" s="214"/>
      <c r="E383" s="216"/>
      <c r="F383" s="216"/>
      <c r="G383" s="216"/>
      <c r="H383" s="216"/>
      <c r="I383" s="216"/>
      <c r="J383" s="216"/>
      <c r="K383" s="216"/>
      <c r="L383" s="216"/>
      <c r="M383" s="216"/>
      <c r="N383" s="216"/>
      <c r="O383" s="216"/>
      <c r="P383" s="216"/>
    </row>
    <row r="384" spans="1:16">
      <c r="A384" s="214" t="s">
        <v>452</v>
      </c>
      <c r="B384" s="214"/>
      <c r="C384" s="214"/>
      <c r="D384" s="215"/>
      <c r="E384" s="216"/>
      <c r="F384" s="216"/>
      <c r="G384" s="216"/>
      <c r="H384" s="216"/>
      <c r="I384" s="216"/>
      <c r="J384" s="216"/>
      <c r="K384" s="216"/>
      <c r="L384" s="216"/>
      <c r="M384" s="216"/>
      <c r="N384" s="216"/>
      <c r="O384" s="216"/>
      <c r="P384" s="216"/>
    </row>
    <row r="385" spans="1:16">
      <c r="A385" s="219"/>
      <c r="B385" s="216"/>
      <c r="C385" s="220"/>
      <c r="D385" s="216"/>
      <c r="E385" s="216"/>
      <c r="F385" s="216"/>
      <c r="G385" s="216"/>
      <c r="H385" s="216"/>
      <c r="I385" s="216"/>
      <c r="J385" s="216"/>
      <c r="K385" s="216"/>
      <c r="L385" s="216"/>
      <c r="M385" s="216"/>
      <c r="N385" s="216"/>
      <c r="O385" s="216"/>
      <c r="P385" s="216"/>
    </row>
    <row r="386" spans="1:16" ht="30">
      <c r="A386" s="221" t="s">
        <v>334</v>
      </c>
      <c r="B386" s="221" t="s">
        <v>335</v>
      </c>
      <c r="C386" s="222" t="s">
        <v>336</v>
      </c>
      <c r="D386" s="221" t="s">
        <v>3</v>
      </c>
      <c r="E386" s="221" t="s">
        <v>337</v>
      </c>
      <c r="F386" s="223" t="s">
        <v>5</v>
      </c>
      <c r="G386" s="224"/>
      <c r="H386" s="223" t="s">
        <v>6</v>
      </c>
      <c r="I386" s="224"/>
      <c r="J386" s="223" t="s">
        <v>8</v>
      </c>
      <c r="K386" s="224"/>
      <c r="L386" s="223" t="s">
        <v>7</v>
      </c>
      <c r="M386" s="224"/>
      <c r="N386" s="223" t="s">
        <v>9</v>
      </c>
      <c r="O386" s="224"/>
      <c r="P386" s="225" t="s">
        <v>338</v>
      </c>
    </row>
    <row r="387" spans="1:16" ht="60">
      <c r="A387" s="221"/>
      <c r="B387" s="226"/>
      <c r="C387" s="227"/>
      <c r="D387" s="226"/>
      <c r="E387" s="226"/>
      <c r="F387" s="221" t="s">
        <v>339</v>
      </c>
      <c r="G387" s="221" t="s">
        <v>340</v>
      </c>
      <c r="H387" s="221" t="s">
        <v>339</v>
      </c>
      <c r="I387" s="221" t="s">
        <v>340</v>
      </c>
      <c r="J387" s="221" t="s">
        <v>339</v>
      </c>
      <c r="K387" s="221" t="s">
        <v>340</v>
      </c>
      <c r="L387" s="221" t="s">
        <v>339</v>
      </c>
      <c r="M387" s="221" t="s">
        <v>340</v>
      </c>
      <c r="N387" s="221" t="s">
        <v>339</v>
      </c>
      <c r="O387" s="221" t="s">
        <v>340</v>
      </c>
      <c r="P387" s="228"/>
    </row>
    <row r="388" spans="1:16">
      <c r="A388" s="221">
        <v>1</v>
      </c>
      <c r="B388" s="229"/>
      <c r="C388" s="230" t="s">
        <v>453</v>
      </c>
      <c r="D388" s="231" t="s">
        <v>252</v>
      </c>
      <c r="E388" s="232">
        <v>36750</v>
      </c>
      <c r="F388" s="233">
        <v>1</v>
      </c>
      <c r="G388" s="234">
        <f t="shared" ref="G388:G451" si="17">E388*F388</f>
        <v>36750</v>
      </c>
      <c r="H388" s="235"/>
      <c r="I388" s="236"/>
      <c r="J388" s="235"/>
      <c r="K388" s="221"/>
      <c r="L388" s="237"/>
      <c r="M388" s="221"/>
      <c r="N388" s="237"/>
      <c r="O388" s="221">
        <f>E388*N388</f>
        <v>0</v>
      </c>
      <c r="P388" s="238">
        <f t="shared" ref="P388:P451" si="18">G388+I388+K388+M388+O388</f>
        <v>36750</v>
      </c>
    </row>
    <row r="389" spans="1:16">
      <c r="A389" s="221">
        <v>2</v>
      </c>
      <c r="B389" s="229"/>
      <c r="C389" s="230" t="s">
        <v>454</v>
      </c>
      <c r="D389" s="231" t="s">
        <v>252</v>
      </c>
      <c r="E389" s="232">
        <v>58800</v>
      </c>
      <c r="F389" s="233">
        <v>1</v>
      </c>
      <c r="G389" s="234">
        <f t="shared" si="17"/>
        <v>58800</v>
      </c>
      <c r="H389" s="235"/>
      <c r="I389" s="236"/>
      <c r="J389" s="235"/>
      <c r="K389" s="221"/>
      <c r="L389" s="237"/>
      <c r="M389" s="221"/>
      <c r="N389" s="237"/>
      <c r="O389" s="221">
        <f>E389*N389</f>
        <v>0</v>
      </c>
      <c r="P389" s="238">
        <f t="shared" si="18"/>
        <v>58800</v>
      </c>
    </row>
    <row r="390" spans="1:16">
      <c r="A390" s="221">
        <v>3</v>
      </c>
      <c r="B390" s="229"/>
      <c r="C390" s="239" t="s">
        <v>455</v>
      </c>
      <c r="D390" s="231" t="s">
        <v>252</v>
      </c>
      <c r="E390" s="232">
        <v>3098</v>
      </c>
      <c r="F390" s="233">
        <v>1</v>
      </c>
      <c r="G390" s="234">
        <f t="shared" si="17"/>
        <v>3098</v>
      </c>
      <c r="H390" s="235"/>
      <c r="I390" s="236"/>
      <c r="J390" s="235"/>
      <c r="K390" s="221"/>
      <c r="L390" s="237"/>
      <c r="M390" s="221"/>
      <c r="N390" s="237"/>
      <c r="O390" s="221">
        <f>E390*N390</f>
        <v>0</v>
      </c>
      <c r="P390" s="238">
        <f t="shared" si="18"/>
        <v>3098</v>
      </c>
    </row>
    <row r="391" spans="1:16">
      <c r="A391" s="221">
        <v>4</v>
      </c>
      <c r="B391" s="240"/>
      <c r="C391" s="239" t="s">
        <v>456</v>
      </c>
      <c r="D391" s="231" t="s">
        <v>252</v>
      </c>
      <c r="E391" s="232">
        <v>4142</v>
      </c>
      <c r="F391" s="233">
        <v>1</v>
      </c>
      <c r="G391" s="234">
        <f t="shared" si="17"/>
        <v>4142</v>
      </c>
      <c r="H391" s="235"/>
      <c r="I391" s="236"/>
      <c r="J391" s="235"/>
      <c r="K391" s="221"/>
      <c r="L391" s="237"/>
      <c r="M391" s="221"/>
      <c r="N391" s="237"/>
      <c r="O391" s="221">
        <v>0</v>
      </c>
      <c r="P391" s="238">
        <f t="shared" si="18"/>
        <v>4142</v>
      </c>
    </row>
    <row r="392" spans="1:16">
      <c r="A392" s="221">
        <v>5</v>
      </c>
      <c r="B392" s="241"/>
      <c r="C392" s="239" t="s">
        <v>457</v>
      </c>
      <c r="D392" s="231" t="s">
        <v>252</v>
      </c>
      <c r="E392" s="232">
        <v>5586</v>
      </c>
      <c r="F392" s="233">
        <v>1</v>
      </c>
      <c r="G392" s="234">
        <f t="shared" si="17"/>
        <v>5586</v>
      </c>
      <c r="H392" s="235"/>
      <c r="I392" s="236"/>
      <c r="J392" s="235"/>
      <c r="K392" s="221"/>
      <c r="L392" s="237"/>
      <c r="M392" s="221"/>
      <c r="N392" s="237"/>
      <c r="O392" s="221">
        <f t="shared" ref="O392:O434" si="19">E392*N392</f>
        <v>0</v>
      </c>
      <c r="P392" s="238">
        <f t="shared" si="18"/>
        <v>5586</v>
      </c>
    </row>
    <row r="393" spans="1:16">
      <c r="A393" s="221">
        <v>6</v>
      </c>
      <c r="B393" s="241"/>
      <c r="C393" s="239" t="s">
        <v>458</v>
      </c>
      <c r="D393" s="231" t="s">
        <v>252</v>
      </c>
      <c r="E393" s="232">
        <v>7298</v>
      </c>
      <c r="F393" s="233">
        <v>2</v>
      </c>
      <c r="G393" s="234">
        <f t="shared" si="17"/>
        <v>14596</v>
      </c>
      <c r="H393" s="235"/>
      <c r="I393" s="236"/>
      <c r="J393" s="235"/>
      <c r="K393" s="221"/>
      <c r="L393" s="237"/>
      <c r="M393" s="221"/>
      <c r="N393" s="237"/>
      <c r="O393" s="221">
        <f t="shared" si="19"/>
        <v>0</v>
      </c>
      <c r="P393" s="238">
        <f t="shared" si="18"/>
        <v>14596</v>
      </c>
    </row>
    <row r="394" spans="1:16">
      <c r="A394" s="221">
        <v>7</v>
      </c>
      <c r="B394" s="241"/>
      <c r="C394" s="242" t="s">
        <v>459</v>
      </c>
      <c r="D394" s="231" t="s">
        <v>252</v>
      </c>
      <c r="E394" s="232">
        <v>3468</v>
      </c>
      <c r="F394" s="233">
        <v>2</v>
      </c>
      <c r="G394" s="234">
        <f t="shared" si="17"/>
        <v>6936</v>
      </c>
      <c r="H394" s="235"/>
      <c r="I394" s="236"/>
      <c r="J394" s="237"/>
      <c r="K394" s="221"/>
      <c r="L394" s="237"/>
      <c r="M394" s="221"/>
      <c r="N394" s="237"/>
      <c r="O394" s="221">
        <f t="shared" si="19"/>
        <v>0</v>
      </c>
      <c r="P394" s="238">
        <f t="shared" si="18"/>
        <v>6936</v>
      </c>
    </row>
    <row r="395" spans="1:16">
      <c r="A395" s="221">
        <v>8</v>
      </c>
      <c r="B395" s="241"/>
      <c r="C395" s="242" t="s">
        <v>460</v>
      </c>
      <c r="D395" s="231" t="s">
        <v>252</v>
      </c>
      <c r="E395" s="236">
        <v>1632</v>
      </c>
      <c r="F395" s="243">
        <v>2</v>
      </c>
      <c r="G395" s="234">
        <f t="shared" si="17"/>
        <v>3264</v>
      </c>
      <c r="H395" s="235"/>
      <c r="I395" s="236"/>
      <c r="J395" s="237"/>
      <c r="K395" s="221"/>
      <c r="L395" s="237"/>
      <c r="M395" s="221"/>
      <c r="N395" s="237"/>
      <c r="O395" s="221">
        <f t="shared" si="19"/>
        <v>0</v>
      </c>
      <c r="P395" s="238">
        <f t="shared" si="18"/>
        <v>3264</v>
      </c>
    </row>
    <row r="396" spans="1:16">
      <c r="A396" s="221">
        <v>9</v>
      </c>
      <c r="B396" s="241"/>
      <c r="C396" s="242" t="s">
        <v>461</v>
      </c>
      <c r="D396" s="231" t="s">
        <v>252</v>
      </c>
      <c r="E396" s="232">
        <v>988</v>
      </c>
      <c r="F396" s="233">
        <v>1</v>
      </c>
      <c r="G396" s="234">
        <f t="shared" si="17"/>
        <v>988</v>
      </c>
      <c r="H396" s="235"/>
      <c r="I396" s="236"/>
      <c r="J396" s="237"/>
      <c r="K396" s="221"/>
      <c r="L396" s="237"/>
      <c r="M396" s="221"/>
      <c r="N396" s="237"/>
      <c r="O396" s="221">
        <f t="shared" si="19"/>
        <v>0</v>
      </c>
      <c r="P396" s="238">
        <f t="shared" si="18"/>
        <v>988</v>
      </c>
    </row>
    <row r="397" spans="1:16">
      <c r="A397" s="221">
        <v>10</v>
      </c>
      <c r="B397" s="241"/>
      <c r="C397" s="242" t="s">
        <v>462</v>
      </c>
      <c r="D397" s="231" t="s">
        <v>252</v>
      </c>
      <c r="E397" s="232">
        <v>9360</v>
      </c>
      <c r="F397" s="233">
        <v>1</v>
      </c>
      <c r="G397" s="234">
        <f t="shared" si="17"/>
        <v>9360</v>
      </c>
      <c r="H397" s="235"/>
      <c r="I397" s="236"/>
      <c r="J397" s="237"/>
      <c r="K397" s="221"/>
      <c r="L397" s="237"/>
      <c r="M397" s="221"/>
      <c r="N397" s="237"/>
      <c r="O397" s="221">
        <f t="shared" si="19"/>
        <v>0</v>
      </c>
      <c r="P397" s="238">
        <f t="shared" si="18"/>
        <v>9360</v>
      </c>
    </row>
    <row r="398" spans="1:16">
      <c r="A398" s="221">
        <v>11</v>
      </c>
      <c r="B398" s="244"/>
      <c r="C398" s="242" t="s">
        <v>463</v>
      </c>
      <c r="D398" s="231" t="s">
        <v>252</v>
      </c>
      <c r="E398" s="232">
        <v>4080</v>
      </c>
      <c r="F398" s="233">
        <v>2</v>
      </c>
      <c r="G398" s="234">
        <f t="shared" si="17"/>
        <v>8160</v>
      </c>
      <c r="H398" s="235"/>
      <c r="I398" s="236"/>
      <c r="J398" s="237"/>
      <c r="K398" s="221"/>
      <c r="L398" s="237"/>
      <c r="M398" s="221"/>
      <c r="N398" s="237"/>
      <c r="O398" s="221">
        <f t="shared" si="19"/>
        <v>0</v>
      </c>
      <c r="P398" s="238">
        <f t="shared" si="18"/>
        <v>8160</v>
      </c>
    </row>
    <row r="399" spans="1:16">
      <c r="A399" s="221">
        <v>12</v>
      </c>
      <c r="B399" s="245"/>
      <c r="C399" s="239" t="s">
        <v>464</v>
      </c>
      <c r="D399" s="231" t="s">
        <v>252</v>
      </c>
      <c r="E399" s="232">
        <v>866</v>
      </c>
      <c r="F399" s="233">
        <v>1</v>
      </c>
      <c r="G399" s="234">
        <f t="shared" si="17"/>
        <v>866</v>
      </c>
      <c r="H399" s="235"/>
      <c r="I399" s="236"/>
      <c r="J399" s="235"/>
      <c r="K399" s="221"/>
      <c r="L399" s="237"/>
      <c r="M399" s="221"/>
      <c r="N399" s="237"/>
      <c r="O399" s="221">
        <f t="shared" si="19"/>
        <v>0</v>
      </c>
      <c r="P399" s="238">
        <f t="shared" si="18"/>
        <v>866</v>
      </c>
    </row>
    <row r="400" spans="1:16">
      <c r="A400" s="221">
        <v>13</v>
      </c>
      <c r="B400" s="245"/>
      <c r="C400" s="239" t="s">
        <v>465</v>
      </c>
      <c r="D400" s="231" t="s">
        <v>252</v>
      </c>
      <c r="E400" s="232">
        <v>1570</v>
      </c>
      <c r="F400" s="233">
        <v>2</v>
      </c>
      <c r="G400" s="234">
        <f t="shared" si="17"/>
        <v>3140</v>
      </c>
      <c r="H400" s="235"/>
      <c r="I400" s="236"/>
      <c r="J400" s="235"/>
      <c r="K400" s="221"/>
      <c r="L400" s="237"/>
      <c r="M400" s="221"/>
      <c r="N400" s="237"/>
      <c r="O400" s="221">
        <f t="shared" si="19"/>
        <v>0</v>
      </c>
      <c r="P400" s="238">
        <f t="shared" si="18"/>
        <v>3140</v>
      </c>
    </row>
    <row r="401" spans="1:16">
      <c r="A401" s="221">
        <v>14</v>
      </c>
      <c r="B401" s="241"/>
      <c r="C401" s="239" t="s">
        <v>466</v>
      </c>
      <c r="D401" s="231" t="s">
        <v>252</v>
      </c>
      <c r="E401" s="232">
        <v>242</v>
      </c>
      <c r="F401" s="233">
        <v>2</v>
      </c>
      <c r="G401" s="234">
        <f t="shared" si="17"/>
        <v>484</v>
      </c>
      <c r="H401" s="235"/>
      <c r="I401" s="236"/>
      <c r="J401" s="235"/>
      <c r="K401" s="221"/>
      <c r="L401" s="237"/>
      <c r="M401" s="221"/>
      <c r="N401" s="237"/>
      <c r="O401" s="221">
        <f t="shared" si="19"/>
        <v>0</v>
      </c>
      <c r="P401" s="238">
        <f t="shared" si="18"/>
        <v>484</v>
      </c>
    </row>
    <row r="402" spans="1:16">
      <c r="A402" s="221">
        <v>15</v>
      </c>
      <c r="B402" s="241"/>
      <c r="C402" s="239" t="s">
        <v>467</v>
      </c>
      <c r="D402" s="231" t="s">
        <v>252</v>
      </c>
      <c r="E402" s="232">
        <v>2428</v>
      </c>
      <c r="F402" s="233">
        <v>1</v>
      </c>
      <c r="G402" s="234">
        <f t="shared" si="17"/>
        <v>2428</v>
      </c>
      <c r="H402" s="235"/>
      <c r="I402" s="236"/>
      <c r="J402" s="235"/>
      <c r="K402" s="221"/>
      <c r="L402" s="237"/>
      <c r="M402" s="221"/>
      <c r="N402" s="237"/>
      <c r="O402" s="221">
        <f t="shared" si="19"/>
        <v>0</v>
      </c>
      <c r="P402" s="238">
        <f t="shared" si="18"/>
        <v>2428</v>
      </c>
    </row>
    <row r="403" spans="1:16">
      <c r="A403" s="221">
        <v>16</v>
      </c>
      <c r="B403" s="241"/>
      <c r="C403" s="242" t="s">
        <v>468</v>
      </c>
      <c r="D403" s="231" t="s">
        <v>252</v>
      </c>
      <c r="E403" s="236">
        <v>475</v>
      </c>
      <c r="F403" s="231">
        <v>2</v>
      </c>
      <c r="G403" s="234">
        <f t="shared" si="17"/>
        <v>950</v>
      </c>
      <c r="H403" s="235"/>
      <c r="I403" s="236"/>
      <c r="J403" s="235"/>
      <c r="K403" s="221"/>
      <c r="L403" s="237"/>
      <c r="M403" s="221"/>
      <c r="N403" s="237"/>
      <c r="O403" s="221">
        <f t="shared" si="19"/>
        <v>0</v>
      </c>
      <c r="P403" s="238">
        <f t="shared" si="18"/>
        <v>950</v>
      </c>
    </row>
    <row r="404" spans="1:16">
      <c r="A404" s="221">
        <v>17</v>
      </c>
      <c r="B404" s="246"/>
      <c r="C404" s="242" t="s">
        <v>469</v>
      </c>
      <c r="D404" s="231" t="s">
        <v>252</v>
      </c>
      <c r="E404" s="236">
        <v>125</v>
      </c>
      <c r="F404" s="231">
        <v>1</v>
      </c>
      <c r="G404" s="234">
        <f t="shared" si="17"/>
        <v>125</v>
      </c>
      <c r="H404" s="235"/>
      <c r="I404" s="236"/>
      <c r="J404" s="235"/>
      <c r="K404" s="221"/>
      <c r="L404" s="237"/>
      <c r="M404" s="221"/>
      <c r="N404" s="237"/>
      <c r="O404" s="221">
        <f t="shared" si="19"/>
        <v>0</v>
      </c>
      <c r="P404" s="238">
        <f t="shared" si="18"/>
        <v>125</v>
      </c>
    </row>
    <row r="405" spans="1:16">
      <c r="A405" s="221">
        <v>18</v>
      </c>
      <c r="B405" s="246"/>
      <c r="C405" s="242" t="s">
        <v>470</v>
      </c>
      <c r="D405" s="231" t="s">
        <v>252</v>
      </c>
      <c r="E405" s="236">
        <v>125</v>
      </c>
      <c r="F405" s="231">
        <v>1</v>
      </c>
      <c r="G405" s="234">
        <f t="shared" si="17"/>
        <v>125</v>
      </c>
      <c r="H405" s="235"/>
      <c r="I405" s="236"/>
      <c r="J405" s="235"/>
      <c r="K405" s="221"/>
      <c r="L405" s="237"/>
      <c r="M405" s="221"/>
      <c r="N405" s="237"/>
      <c r="O405" s="221">
        <f t="shared" si="19"/>
        <v>0</v>
      </c>
      <c r="P405" s="238">
        <f t="shared" si="18"/>
        <v>125</v>
      </c>
    </row>
    <row r="406" spans="1:16">
      <c r="A406" s="221">
        <v>19</v>
      </c>
      <c r="B406" s="246"/>
      <c r="C406" s="239" t="s">
        <v>471</v>
      </c>
      <c r="D406" s="231" t="s">
        <v>252</v>
      </c>
      <c r="E406" s="232">
        <v>3860</v>
      </c>
      <c r="F406" s="233">
        <v>1</v>
      </c>
      <c r="G406" s="234">
        <f t="shared" si="17"/>
        <v>3860</v>
      </c>
      <c r="H406" s="235"/>
      <c r="I406" s="236"/>
      <c r="J406" s="235"/>
      <c r="K406" s="221"/>
      <c r="L406" s="237"/>
      <c r="M406" s="221"/>
      <c r="N406" s="237"/>
      <c r="O406" s="221">
        <f t="shared" si="19"/>
        <v>0</v>
      </c>
      <c r="P406" s="238">
        <f t="shared" si="18"/>
        <v>3860</v>
      </c>
    </row>
    <row r="407" spans="1:16">
      <c r="A407" s="221">
        <v>20</v>
      </c>
      <c r="B407" s="246"/>
      <c r="C407" s="239" t="s">
        <v>472</v>
      </c>
      <c r="D407" s="231" t="s">
        <v>252</v>
      </c>
      <c r="E407" s="232">
        <v>995</v>
      </c>
      <c r="F407" s="233">
        <v>1</v>
      </c>
      <c r="G407" s="234">
        <f t="shared" si="17"/>
        <v>995</v>
      </c>
      <c r="H407" s="235"/>
      <c r="I407" s="236"/>
      <c r="J407" s="235"/>
      <c r="K407" s="221"/>
      <c r="L407" s="237"/>
      <c r="M407" s="221"/>
      <c r="N407" s="237"/>
      <c r="O407" s="221">
        <f t="shared" si="19"/>
        <v>0</v>
      </c>
      <c r="P407" s="238">
        <f t="shared" si="18"/>
        <v>995</v>
      </c>
    </row>
    <row r="408" spans="1:16">
      <c r="A408" s="221">
        <v>21</v>
      </c>
      <c r="B408" s="246"/>
      <c r="C408" s="230" t="s">
        <v>473</v>
      </c>
      <c r="D408" s="231" t="s">
        <v>252</v>
      </c>
      <c r="E408" s="232">
        <v>19495</v>
      </c>
      <c r="F408" s="233">
        <v>1</v>
      </c>
      <c r="G408" s="234">
        <f t="shared" si="17"/>
        <v>19495</v>
      </c>
      <c r="H408" s="235"/>
      <c r="I408" s="236"/>
      <c r="J408" s="235"/>
      <c r="K408" s="221"/>
      <c r="L408" s="237"/>
      <c r="M408" s="221"/>
      <c r="N408" s="237"/>
      <c r="O408" s="221">
        <f t="shared" si="19"/>
        <v>0</v>
      </c>
      <c r="P408" s="238">
        <f t="shared" si="18"/>
        <v>19495</v>
      </c>
    </row>
    <row r="409" spans="1:16">
      <c r="A409" s="221">
        <v>22</v>
      </c>
      <c r="B409" s="247"/>
      <c r="C409" s="239" t="s">
        <v>474</v>
      </c>
      <c r="D409" s="231" t="s">
        <v>252</v>
      </c>
      <c r="E409" s="232">
        <v>26600</v>
      </c>
      <c r="F409" s="233">
        <v>1</v>
      </c>
      <c r="G409" s="234">
        <f t="shared" si="17"/>
        <v>26600</v>
      </c>
      <c r="H409" s="235"/>
      <c r="I409" s="236"/>
      <c r="J409" s="235"/>
      <c r="K409" s="221"/>
      <c r="L409" s="235"/>
      <c r="M409" s="221"/>
      <c r="N409" s="237"/>
      <c r="O409" s="221">
        <f t="shared" si="19"/>
        <v>0</v>
      </c>
      <c r="P409" s="238">
        <f t="shared" si="18"/>
        <v>26600</v>
      </c>
    </row>
    <row r="410" spans="1:16">
      <c r="A410" s="221">
        <v>23</v>
      </c>
      <c r="B410" s="247"/>
      <c r="C410" s="239" t="s">
        <v>475</v>
      </c>
      <c r="D410" s="231" t="s">
        <v>252</v>
      </c>
      <c r="E410" s="232">
        <v>3330</v>
      </c>
      <c r="F410" s="233">
        <v>1</v>
      </c>
      <c r="G410" s="234">
        <f t="shared" si="17"/>
        <v>3330</v>
      </c>
      <c r="H410" s="237"/>
      <c r="I410" s="236"/>
      <c r="J410" s="237"/>
      <c r="K410" s="221"/>
      <c r="L410" s="237"/>
      <c r="M410" s="221"/>
      <c r="N410" s="237"/>
      <c r="O410" s="221">
        <f t="shared" si="19"/>
        <v>0</v>
      </c>
      <c r="P410" s="238">
        <f t="shared" si="18"/>
        <v>3330</v>
      </c>
    </row>
    <row r="411" spans="1:16">
      <c r="A411" s="221">
        <v>24</v>
      </c>
      <c r="B411" s="247"/>
      <c r="C411" s="239" t="s">
        <v>476</v>
      </c>
      <c r="D411" s="231" t="s">
        <v>252</v>
      </c>
      <c r="E411" s="232">
        <v>153</v>
      </c>
      <c r="F411" s="233">
        <v>1</v>
      </c>
      <c r="G411" s="234">
        <f t="shared" si="17"/>
        <v>153</v>
      </c>
      <c r="H411" s="235"/>
      <c r="I411" s="236"/>
      <c r="J411" s="237"/>
      <c r="K411" s="221"/>
      <c r="L411" s="237"/>
      <c r="M411" s="221"/>
      <c r="N411" s="237"/>
      <c r="O411" s="221">
        <f t="shared" si="19"/>
        <v>0</v>
      </c>
      <c r="P411" s="238">
        <f t="shared" si="18"/>
        <v>153</v>
      </c>
    </row>
    <row r="412" spans="1:16">
      <c r="A412" s="221">
        <v>25</v>
      </c>
      <c r="B412" s="247"/>
      <c r="C412" s="239" t="s">
        <v>477</v>
      </c>
      <c r="D412" s="231" t="s">
        <v>252</v>
      </c>
      <c r="E412" s="232">
        <v>297</v>
      </c>
      <c r="F412" s="233">
        <v>1</v>
      </c>
      <c r="G412" s="234">
        <f t="shared" si="17"/>
        <v>297</v>
      </c>
      <c r="H412" s="235"/>
      <c r="I412" s="236"/>
      <c r="J412" s="237"/>
      <c r="K412" s="221"/>
      <c r="L412" s="237"/>
      <c r="M412" s="221"/>
      <c r="N412" s="237"/>
      <c r="O412" s="221">
        <f t="shared" si="19"/>
        <v>0</v>
      </c>
      <c r="P412" s="238">
        <f t="shared" si="18"/>
        <v>297</v>
      </c>
    </row>
    <row r="413" spans="1:16">
      <c r="A413" s="221">
        <v>26</v>
      </c>
      <c r="B413" s="247"/>
      <c r="C413" s="239" t="s">
        <v>478</v>
      </c>
      <c r="D413" s="231" t="s">
        <v>252</v>
      </c>
      <c r="E413" s="232">
        <v>187</v>
      </c>
      <c r="F413" s="233">
        <v>1</v>
      </c>
      <c r="G413" s="234">
        <f t="shared" si="17"/>
        <v>187</v>
      </c>
      <c r="H413" s="235"/>
      <c r="I413" s="236"/>
      <c r="J413" s="237"/>
      <c r="K413" s="221"/>
      <c r="L413" s="237"/>
      <c r="M413" s="221"/>
      <c r="N413" s="237"/>
      <c r="O413" s="221">
        <f t="shared" si="19"/>
        <v>0</v>
      </c>
      <c r="P413" s="238">
        <f t="shared" si="18"/>
        <v>187</v>
      </c>
    </row>
    <row r="414" spans="1:16">
      <c r="A414" s="221">
        <v>27</v>
      </c>
      <c r="B414" s="247"/>
      <c r="C414" s="230" t="s">
        <v>479</v>
      </c>
      <c r="D414" s="231" t="s">
        <v>252</v>
      </c>
      <c r="E414" s="232">
        <v>12733</v>
      </c>
      <c r="F414" s="233">
        <v>1</v>
      </c>
      <c r="G414" s="234">
        <f t="shared" si="17"/>
        <v>12733</v>
      </c>
      <c r="H414" s="237"/>
      <c r="I414" s="236"/>
      <c r="J414" s="235"/>
      <c r="K414" s="221"/>
      <c r="L414" s="237"/>
      <c r="M414" s="221"/>
      <c r="N414" s="237"/>
      <c r="O414" s="221">
        <f t="shared" si="19"/>
        <v>0</v>
      </c>
      <c r="P414" s="238">
        <f t="shared" si="18"/>
        <v>12733</v>
      </c>
    </row>
    <row r="415" spans="1:16">
      <c r="A415" s="221">
        <v>28</v>
      </c>
      <c r="B415" s="247"/>
      <c r="C415" s="239" t="s">
        <v>480</v>
      </c>
      <c r="D415" s="231" t="s">
        <v>252</v>
      </c>
      <c r="E415" s="232">
        <v>280</v>
      </c>
      <c r="F415" s="233">
        <v>1</v>
      </c>
      <c r="G415" s="234">
        <f t="shared" si="17"/>
        <v>280</v>
      </c>
      <c r="H415" s="235"/>
      <c r="I415" s="236"/>
      <c r="J415" s="235"/>
      <c r="K415" s="221"/>
      <c r="L415" s="237"/>
      <c r="M415" s="221"/>
      <c r="N415" s="237"/>
      <c r="O415" s="221">
        <f t="shared" si="19"/>
        <v>0</v>
      </c>
      <c r="P415" s="238">
        <f t="shared" si="18"/>
        <v>280</v>
      </c>
    </row>
    <row r="416" spans="1:16">
      <c r="A416" s="221">
        <v>29</v>
      </c>
      <c r="B416" s="247"/>
      <c r="C416" s="239" t="s">
        <v>481</v>
      </c>
      <c r="D416" s="231" t="s">
        <v>252</v>
      </c>
      <c r="E416" s="232">
        <v>250</v>
      </c>
      <c r="F416" s="233">
        <v>1</v>
      </c>
      <c r="G416" s="234">
        <f t="shared" si="17"/>
        <v>250</v>
      </c>
      <c r="H416" s="235"/>
      <c r="I416" s="236"/>
      <c r="J416" s="235"/>
      <c r="K416" s="221"/>
      <c r="L416" s="237"/>
      <c r="M416" s="221"/>
      <c r="N416" s="237"/>
      <c r="O416" s="221">
        <f t="shared" si="19"/>
        <v>0</v>
      </c>
      <c r="P416" s="238">
        <f t="shared" si="18"/>
        <v>250</v>
      </c>
    </row>
    <row r="417" spans="1:16">
      <c r="A417" s="221">
        <v>30</v>
      </c>
      <c r="B417" s="247"/>
      <c r="C417" s="239" t="s">
        <v>482</v>
      </c>
      <c r="D417" s="231" t="s">
        <v>252</v>
      </c>
      <c r="E417" s="232">
        <v>300</v>
      </c>
      <c r="F417" s="248">
        <v>1</v>
      </c>
      <c r="G417" s="234">
        <f t="shared" si="17"/>
        <v>300</v>
      </c>
      <c r="H417" s="235"/>
      <c r="I417" s="236"/>
      <c r="J417" s="235"/>
      <c r="K417" s="221"/>
      <c r="L417" s="237"/>
      <c r="M417" s="221"/>
      <c r="N417" s="237"/>
      <c r="O417" s="221">
        <f t="shared" si="19"/>
        <v>0</v>
      </c>
      <c r="P417" s="238">
        <f t="shared" si="18"/>
        <v>300</v>
      </c>
    </row>
    <row r="418" spans="1:16">
      <c r="A418" s="221">
        <v>31</v>
      </c>
      <c r="B418" s="247"/>
      <c r="C418" s="242" t="s">
        <v>483</v>
      </c>
      <c r="D418" s="231" t="s">
        <v>252</v>
      </c>
      <c r="E418" s="232">
        <v>1300</v>
      </c>
      <c r="F418" s="248">
        <v>1</v>
      </c>
      <c r="G418" s="234">
        <f t="shared" si="17"/>
        <v>1300</v>
      </c>
      <c r="H418" s="235"/>
      <c r="I418" s="236"/>
      <c r="J418" s="235"/>
      <c r="K418" s="221"/>
      <c r="L418" s="237"/>
      <c r="M418" s="221"/>
      <c r="N418" s="237"/>
      <c r="O418" s="221">
        <f t="shared" si="19"/>
        <v>0</v>
      </c>
      <c r="P418" s="238">
        <f t="shared" si="18"/>
        <v>1300</v>
      </c>
    </row>
    <row r="419" spans="1:16">
      <c r="A419" s="221">
        <v>32</v>
      </c>
      <c r="B419" s="247"/>
      <c r="C419" s="242" t="s">
        <v>484</v>
      </c>
      <c r="D419" s="231" t="s">
        <v>252</v>
      </c>
      <c r="E419" s="232">
        <v>890</v>
      </c>
      <c r="F419" s="248">
        <v>1</v>
      </c>
      <c r="G419" s="234">
        <f t="shared" si="17"/>
        <v>890</v>
      </c>
      <c r="H419" s="237"/>
      <c r="I419" s="236"/>
      <c r="J419" s="235"/>
      <c r="K419" s="221"/>
      <c r="L419" s="237"/>
      <c r="M419" s="221"/>
      <c r="N419" s="237"/>
      <c r="O419" s="221">
        <f t="shared" si="19"/>
        <v>0</v>
      </c>
      <c r="P419" s="238">
        <f t="shared" si="18"/>
        <v>890</v>
      </c>
    </row>
    <row r="420" spans="1:16">
      <c r="A420" s="221">
        <v>33</v>
      </c>
      <c r="B420" s="247"/>
      <c r="C420" s="242" t="s">
        <v>485</v>
      </c>
      <c r="D420" s="231" t="s">
        <v>252</v>
      </c>
      <c r="E420" s="232">
        <v>485</v>
      </c>
      <c r="F420" s="248">
        <v>1</v>
      </c>
      <c r="G420" s="234">
        <f t="shared" si="17"/>
        <v>485</v>
      </c>
      <c r="H420" s="237"/>
      <c r="I420" s="236"/>
      <c r="J420" s="235"/>
      <c r="K420" s="221"/>
      <c r="L420" s="237"/>
      <c r="M420" s="221"/>
      <c r="N420" s="237"/>
      <c r="O420" s="221">
        <f t="shared" si="19"/>
        <v>0</v>
      </c>
      <c r="P420" s="238">
        <f t="shared" si="18"/>
        <v>485</v>
      </c>
    </row>
    <row r="421" spans="1:16">
      <c r="A421" s="221">
        <v>34</v>
      </c>
      <c r="B421" s="247"/>
      <c r="C421" s="242" t="s">
        <v>486</v>
      </c>
      <c r="D421" s="231" t="s">
        <v>252</v>
      </c>
      <c r="E421" s="236">
        <v>400</v>
      </c>
      <c r="F421" s="243">
        <v>1</v>
      </c>
      <c r="G421" s="234">
        <f t="shared" si="17"/>
        <v>400</v>
      </c>
      <c r="H421" s="235"/>
      <c r="I421" s="236"/>
      <c r="J421" s="235"/>
      <c r="K421" s="221"/>
      <c r="L421" s="237"/>
      <c r="M421" s="221"/>
      <c r="N421" s="237"/>
      <c r="O421" s="221">
        <f t="shared" si="19"/>
        <v>0</v>
      </c>
      <c r="P421" s="238">
        <f t="shared" si="18"/>
        <v>400</v>
      </c>
    </row>
    <row r="422" spans="1:16">
      <c r="A422" s="221">
        <v>35</v>
      </c>
      <c r="B422" s="247"/>
      <c r="C422" s="239" t="s">
        <v>487</v>
      </c>
      <c r="D422" s="231" t="s">
        <v>252</v>
      </c>
      <c r="E422" s="232">
        <v>681</v>
      </c>
      <c r="F422" s="233">
        <v>6</v>
      </c>
      <c r="G422" s="234">
        <f t="shared" si="17"/>
        <v>4086</v>
      </c>
      <c r="H422" s="235"/>
      <c r="I422" s="236"/>
      <c r="J422" s="235"/>
      <c r="K422" s="221"/>
      <c r="L422" s="237"/>
      <c r="M422" s="221"/>
      <c r="N422" s="237"/>
      <c r="O422" s="221">
        <f t="shared" si="19"/>
        <v>0</v>
      </c>
      <c r="P422" s="238">
        <f t="shared" si="18"/>
        <v>4086</v>
      </c>
    </row>
    <row r="423" spans="1:16">
      <c r="A423" s="221">
        <v>36</v>
      </c>
      <c r="B423" s="247"/>
      <c r="C423" s="239" t="s">
        <v>488</v>
      </c>
      <c r="D423" s="231" t="s">
        <v>252</v>
      </c>
      <c r="E423" s="232" t="s">
        <v>489</v>
      </c>
      <c r="F423" s="233">
        <v>1</v>
      </c>
      <c r="G423" s="234">
        <f t="shared" si="17"/>
        <v>2264.33</v>
      </c>
      <c r="H423" s="235"/>
      <c r="I423" s="236"/>
      <c r="J423" s="235"/>
      <c r="K423" s="221"/>
      <c r="L423" s="237"/>
      <c r="M423" s="221"/>
      <c r="N423" s="237"/>
      <c r="O423" s="221">
        <f t="shared" si="19"/>
        <v>0</v>
      </c>
      <c r="P423" s="238">
        <f t="shared" si="18"/>
        <v>2264.33</v>
      </c>
    </row>
    <row r="424" spans="1:16">
      <c r="A424" s="221">
        <v>37</v>
      </c>
      <c r="B424" s="247"/>
      <c r="C424" s="239" t="s">
        <v>490</v>
      </c>
      <c r="D424" s="231" t="s">
        <v>252</v>
      </c>
      <c r="E424" s="232">
        <v>18000</v>
      </c>
      <c r="F424" s="248">
        <v>1</v>
      </c>
      <c r="G424" s="234">
        <f t="shared" si="17"/>
        <v>18000</v>
      </c>
      <c r="H424" s="235"/>
      <c r="I424" s="236"/>
      <c r="J424" s="235"/>
      <c r="K424" s="221"/>
      <c r="L424" s="237"/>
      <c r="M424" s="221"/>
      <c r="N424" s="237"/>
      <c r="O424" s="221">
        <f t="shared" si="19"/>
        <v>0</v>
      </c>
      <c r="P424" s="238">
        <f t="shared" si="18"/>
        <v>18000</v>
      </c>
    </row>
    <row r="425" spans="1:16">
      <c r="A425" s="221">
        <v>38</v>
      </c>
      <c r="B425" s="247"/>
      <c r="C425" s="239" t="s">
        <v>491</v>
      </c>
      <c r="D425" s="231" t="s">
        <v>252</v>
      </c>
      <c r="E425" s="232">
        <v>3375</v>
      </c>
      <c r="F425" s="248">
        <v>2</v>
      </c>
      <c r="G425" s="234">
        <f t="shared" si="17"/>
        <v>6750</v>
      </c>
      <c r="H425" s="235"/>
      <c r="I425" s="236"/>
      <c r="J425" s="235"/>
      <c r="K425" s="221"/>
      <c r="L425" s="237"/>
      <c r="M425" s="221"/>
      <c r="N425" s="237"/>
      <c r="O425" s="221">
        <f t="shared" si="19"/>
        <v>0</v>
      </c>
      <c r="P425" s="238">
        <f t="shared" si="18"/>
        <v>6750</v>
      </c>
    </row>
    <row r="426" spans="1:16">
      <c r="A426" s="221">
        <v>39</v>
      </c>
      <c r="B426" s="247"/>
      <c r="C426" s="249" t="s">
        <v>492</v>
      </c>
      <c r="D426" s="231" t="s">
        <v>252</v>
      </c>
      <c r="E426" s="248">
        <v>14142.1</v>
      </c>
      <c r="F426" s="250">
        <v>1</v>
      </c>
      <c r="G426" s="234">
        <f t="shared" si="17"/>
        <v>14142.1</v>
      </c>
      <c r="H426" s="235"/>
      <c r="I426" s="236"/>
      <c r="J426" s="235"/>
      <c r="K426" s="221"/>
      <c r="L426" s="237"/>
      <c r="M426" s="221"/>
      <c r="N426" s="237"/>
      <c r="O426" s="221">
        <f t="shared" si="19"/>
        <v>0</v>
      </c>
      <c r="P426" s="238">
        <f t="shared" si="18"/>
        <v>14142.1</v>
      </c>
    </row>
    <row r="427" spans="1:16">
      <c r="A427" s="221">
        <v>40</v>
      </c>
      <c r="B427" s="247"/>
      <c r="C427" s="249" t="s">
        <v>493</v>
      </c>
      <c r="D427" s="231" t="s">
        <v>252</v>
      </c>
      <c r="E427" s="248">
        <v>3359.6</v>
      </c>
      <c r="F427" s="250">
        <v>1</v>
      </c>
      <c r="G427" s="234">
        <f t="shared" si="17"/>
        <v>3359.6</v>
      </c>
      <c r="H427" s="235"/>
      <c r="I427" s="236"/>
      <c r="J427" s="235"/>
      <c r="K427" s="221"/>
      <c r="L427" s="237"/>
      <c r="M427" s="221"/>
      <c r="N427" s="237"/>
      <c r="O427" s="221">
        <f t="shared" si="19"/>
        <v>0</v>
      </c>
      <c r="P427" s="238">
        <f t="shared" si="18"/>
        <v>3359.6</v>
      </c>
    </row>
    <row r="428" spans="1:16">
      <c r="A428" s="221">
        <v>41</v>
      </c>
      <c r="B428" s="247"/>
      <c r="C428" s="249" t="s">
        <v>494</v>
      </c>
      <c r="D428" s="231" t="s">
        <v>252</v>
      </c>
      <c r="E428" s="248">
        <v>25378.6</v>
      </c>
      <c r="F428" s="250">
        <v>2</v>
      </c>
      <c r="G428" s="234">
        <f t="shared" si="17"/>
        <v>50757.2</v>
      </c>
      <c r="H428" s="235"/>
      <c r="I428" s="236"/>
      <c r="J428" s="235"/>
      <c r="K428" s="221"/>
      <c r="L428" s="237"/>
      <c r="M428" s="221"/>
      <c r="N428" s="237"/>
      <c r="O428" s="221">
        <f t="shared" si="19"/>
        <v>0</v>
      </c>
      <c r="P428" s="238">
        <f t="shared" si="18"/>
        <v>50757.2</v>
      </c>
    </row>
    <row r="429" spans="1:16">
      <c r="A429" s="221">
        <v>42</v>
      </c>
      <c r="B429" s="247"/>
      <c r="C429" s="249" t="s">
        <v>495</v>
      </c>
      <c r="D429" s="231" t="s">
        <v>252</v>
      </c>
      <c r="E429" s="248">
        <v>9624.7999999999993</v>
      </c>
      <c r="F429" s="250">
        <v>2</v>
      </c>
      <c r="G429" s="234">
        <f t="shared" si="17"/>
        <v>19249.599999999999</v>
      </c>
      <c r="H429" s="235"/>
      <c r="I429" s="236"/>
      <c r="J429" s="235"/>
      <c r="K429" s="221"/>
      <c r="L429" s="237"/>
      <c r="M429" s="221"/>
      <c r="N429" s="237"/>
      <c r="O429" s="221">
        <f t="shared" si="19"/>
        <v>0</v>
      </c>
      <c r="P429" s="238">
        <f t="shared" si="18"/>
        <v>19249.599999999999</v>
      </c>
    </row>
    <row r="430" spans="1:16">
      <c r="A430" s="221">
        <v>43</v>
      </c>
      <c r="B430" s="247"/>
      <c r="C430" s="249" t="s">
        <v>496</v>
      </c>
      <c r="D430" s="231" t="s">
        <v>252</v>
      </c>
      <c r="E430" s="248">
        <v>7888.25</v>
      </c>
      <c r="F430" s="250">
        <v>1</v>
      </c>
      <c r="G430" s="234">
        <f t="shared" si="17"/>
        <v>7888.25</v>
      </c>
      <c r="H430" s="237"/>
      <c r="I430" s="236"/>
      <c r="J430" s="235"/>
      <c r="K430" s="221"/>
      <c r="L430" s="237"/>
      <c r="M430" s="221"/>
      <c r="N430" s="237"/>
      <c r="O430" s="221">
        <f t="shared" si="19"/>
        <v>0</v>
      </c>
      <c r="P430" s="238">
        <f t="shared" si="18"/>
        <v>7888.25</v>
      </c>
    </row>
    <row r="431" spans="1:16">
      <c r="A431" s="221">
        <v>44</v>
      </c>
      <c r="B431" s="247"/>
      <c r="C431" s="249" t="s">
        <v>497</v>
      </c>
      <c r="D431" s="231" t="s">
        <v>252</v>
      </c>
      <c r="E431" s="248">
        <v>5606.9</v>
      </c>
      <c r="F431" s="250">
        <v>2</v>
      </c>
      <c r="G431" s="234">
        <f t="shared" si="17"/>
        <v>11213.8</v>
      </c>
      <c r="H431" s="235"/>
      <c r="I431" s="236"/>
      <c r="J431" s="235"/>
      <c r="K431" s="221"/>
      <c r="L431" s="237"/>
      <c r="M431" s="221"/>
      <c r="N431" s="237"/>
      <c r="O431" s="221">
        <f t="shared" si="19"/>
        <v>0</v>
      </c>
      <c r="P431" s="238">
        <f t="shared" si="18"/>
        <v>11213.8</v>
      </c>
    </row>
    <row r="432" spans="1:16">
      <c r="A432" s="221">
        <v>45</v>
      </c>
      <c r="B432" s="247"/>
      <c r="C432" s="249" t="s">
        <v>498</v>
      </c>
      <c r="D432" s="231" t="s">
        <v>252</v>
      </c>
      <c r="E432" s="248">
        <v>2814.8</v>
      </c>
      <c r="F432" s="250">
        <v>10</v>
      </c>
      <c r="G432" s="234">
        <f t="shared" si="17"/>
        <v>28148</v>
      </c>
      <c r="H432" s="235"/>
      <c r="I432" s="236"/>
      <c r="J432" s="235"/>
      <c r="K432" s="221"/>
      <c r="L432" s="237"/>
      <c r="M432" s="221"/>
      <c r="N432" s="237"/>
      <c r="O432" s="221">
        <f t="shared" si="19"/>
        <v>0</v>
      </c>
      <c r="P432" s="238">
        <f t="shared" si="18"/>
        <v>28148</v>
      </c>
    </row>
    <row r="433" spans="1:16">
      <c r="A433" s="221">
        <v>46</v>
      </c>
      <c r="B433" s="247"/>
      <c r="C433" s="249" t="s">
        <v>499</v>
      </c>
      <c r="D433" s="231" t="s">
        <v>252</v>
      </c>
      <c r="E433" s="248">
        <v>11741</v>
      </c>
      <c r="F433" s="248">
        <v>1</v>
      </c>
      <c r="G433" s="234">
        <f t="shared" si="17"/>
        <v>11741</v>
      </c>
      <c r="H433" s="235"/>
      <c r="I433" s="236"/>
      <c r="J433" s="235"/>
      <c r="K433" s="221"/>
      <c r="L433" s="235"/>
      <c r="M433" s="221"/>
      <c r="N433" s="237"/>
      <c r="O433" s="221">
        <f t="shared" si="19"/>
        <v>0</v>
      </c>
      <c r="P433" s="238">
        <f t="shared" si="18"/>
        <v>11741</v>
      </c>
    </row>
    <row r="434" spans="1:16">
      <c r="A434" s="221">
        <v>47</v>
      </c>
      <c r="B434" s="247"/>
      <c r="C434" s="251" t="s">
        <v>500</v>
      </c>
      <c r="D434" s="231" t="s">
        <v>252</v>
      </c>
      <c r="E434" s="236">
        <v>158</v>
      </c>
      <c r="F434" s="231">
        <v>1</v>
      </c>
      <c r="G434" s="234">
        <f t="shared" si="17"/>
        <v>158</v>
      </c>
      <c r="H434" s="235"/>
      <c r="I434" s="236"/>
      <c r="J434" s="235"/>
      <c r="K434" s="221"/>
      <c r="L434" s="235"/>
      <c r="M434" s="221"/>
      <c r="N434" s="237"/>
      <c r="O434" s="221">
        <f t="shared" si="19"/>
        <v>0</v>
      </c>
      <c r="P434" s="238">
        <f t="shared" si="18"/>
        <v>158</v>
      </c>
    </row>
    <row r="435" spans="1:16">
      <c r="A435" s="221">
        <v>48</v>
      </c>
      <c r="B435" s="247"/>
      <c r="C435" s="252" t="s">
        <v>501</v>
      </c>
      <c r="D435" s="231" t="s">
        <v>252</v>
      </c>
      <c r="E435" s="226">
        <v>49263.15</v>
      </c>
      <c r="F435" s="231">
        <v>1</v>
      </c>
      <c r="G435" s="234">
        <f t="shared" si="17"/>
        <v>49263.15</v>
      </c>
      <c r="H435" s="235"/>
      <c r="I435" s="236"/>
      <c r="J435" s="235"/>
      <c r="K435" s="221"/>
      <c r="L435" s="235"/>
      <c r="M435" s="221"/>
      <c r="N435" s="253"/>
      <c r="O435" s="221">
        <v>0</v>
      </c>
      <c r="P435" s="238">
        <f t="shared" si="18"/>
        <v>49263.15</v>
      </c>
    </row>
    <row r="436" spans="1:16" ht="15.75">
      <c r="A436" s="221">
        <v>49</v>
      </c>
      <c r="B436" s="247"/>
      <c r="C436" s="252" t="s">
        <v>502</v>
      </c>
      <c r="D436" s="231" t="s">
        <v>252</v>
      </c>
      <c r="E436" s="254">
        <v>35688.050000000003</v>
      </c>
      <c r="F436" s="231">
        <v>1</v>
      </c>
      <c r="G436" s="234">
        <f t="shared" si="17"/>
        <v>35688.050000000003</v>
      </c>
      <c r="H436" s="235"/>
      <c r="I436" s="236"/>
      <c r="J436" s="235"/>
      <c r="K436" s="221"/>
      <c r="L436" s="235"/>
      <c r="M436" s="221"/>
      <c r="N436" s="253"/>
      <c r="O436" s="221">
        <v>0</v>
      </c>
      <c r="P436" s="238">
        <f t="shared" si="18"/>
        <v>35688.050000000003</v>
      </c>
    </row>
    <row r="437" spans="1:16">
      <c r="A437" s="221">
        <v>50</v>
      </c>
      <c r="B437" s="247"/>
      <c r="C437" s="251" t="s">
        <v>503</v>
      </c>
      <c r="D437" s="231" t="s">
        <v>252</v>
      </c>
      <c r="E437" s="238">
        <v>120</v>
      </c>
      <c r="F437" s="255"/>
      <c r="G437" s="234">
        <f t="shared" si="17"/>
        <v>0</v>
      </c>
      <c r="H437" s="235"/>
      <c r="I437" s="236"/>
      <c r="J437" s="235"/>
      <c r="K437" s="221"/>
      <c r="L437" s="235"/>
      <c r="M437" s="221"/>
      <c r="N437" s="253">
        <v>1</v>
      </c>
      <c r="O437" s="221">
        <f t="shared" ref="O437:O449" si="20">E437*N437</f>
        <v>120</v>
      </c>
      <c r="P437" s="238">
        <f t="shared" si="18"/>
        <v>120</v>
      </c>
    </row>
    <row r="438" spans="1:16">
      <c r="A438" s="221">
        <v>51</v>
      </c>
      <c r="B438" s="247"/>
      <c r="C438" s="251" t="s">
        <v>504</v>
      </c>
      <c r="D438" s="231" t="s">
        <v>252</v>
      </c>
      <c r="E438" s="256">
        <v>18375</v>
      </c>
      <c r="F438" s="255"/>
      <c r="G438" s="234">
        <f t="shared" si="17"/>
        <v>0</v>
      </c>
      <c r="H438" s="235"/>
      <c r="I438" s="236"/>
      <c r="J438" s="235"/>
      <c r="K438" s="221"/>
      <c r="L438" s="235"/>
      <c r="M438" s="221"/>
      <c r="N438" s="257">
        <v>1</v>
      </c>
      <c r="O438" s="221">
        <f t="shared" si="20"/>
        <v>18375</v>
      </c>
      <c r="P438" s="238">
        <f t="shared" si="18"/>
        <v>18375</v>
      </c>
    </row>
    <row r="439" spans="1:16">
      <c r="A439" s="221">
        <v>52</v>
      </c>
      <c r="B439" s="247"/>
      <c r="C439" s="258" t="s">
        <v>505</v>
      </c>
      <c r="D439" s="231" t="s">
        <v>252</v>
      </c>
      <c r="E439" s="238">
        <v>71400</v>
      </c>
      <c r="F439" s="255"/>
      <c r="G439" s="234">
        <f t="shared" si="17"/>
        <v>0</v>
      </c>
      <c r="H439" s="235"/>
      <c r="I439" s="236"/>
      <c r="J439" s="235"/>
      <c r="K439" s="221"/>
      <c r="L439" s="235"/>
      <c r="M439" s="221"/>
      <c r="N439" s="257">
        <v>1</v>
      </c>
      <c r="O439" s="221">
        <f t="shared" si="20"/>
        <v>71400</v>
      </c>
      <c r="P439" s="238">
        <f t="shared" si="18"/>
        <v>71400</v>
      </c>
    </row>
    <row r="440" spans="1:16">
      <c r="A440" s="221">
        <v>53</v>
      </c>
      <c r="B440" s="247"/>
      <c r="C440" s="251" t="s">
        <v>506</v>
      </c>
      <c r="D440" s="231" t="s">
        <v>252</v>
      </c>
      <c r="E440" s="238">
        <v>6825</v>
      </c>
      <c r="F440" s="255"/>
      <c r="G440" s="234">
        <f t="shared" si="17"/>
        <v>0</v>
      </c>
      <c r="H440" s="235"/>
      <c r="I440" s="236"/>
      <c r="J440" s="235"/>
      <c r="K440" s="221"/>
      <c r="L440" s="235"/>
      <c r="M440" s="221"/>
      <c r="N440" s="257">
        <v>1</v>
      </c>
      <c r="O440" s="221">
        <f t="shared" si="20"/>
        <v>6825</v>
      </c>
      <c r="P440" s="238">
        <f t="shared" si="18"/>
        <v>6825</v>
      </c>
    </row>
    <row r="441" spans="1:16">
      <c r="A441" s="221">
        <v>54</v>
      </c>
      <c r="B441" s="247"/>
      <c r="C441" s="251" t="s">
        <v>507</v>
      </c>
      <c r="D441" s="231" t="s">
        <v>252</v>
      </c>
      <c r="E441" s="259">
        <v>535</v>
      </c>
      <c r="F441" s="260"/>
      <c r="G441" s="234">
        <f t="shared" si="17"/>
        <v>0</v>
      </c>
      <c r="H441" s="235"/>
      <c r="I441" s="236"/>
      <c r="J441" s="235"/>
      <c r="K441" s="221"/>
      <c r="L441" s="235"/>
      <c r="M441" s="221"/>
      <c r="N441" s="261">
        <v>6</v>
      </c>
      <c r="O441" s="221">
        <f t="shared" si="20"/>
        <v>3210</v>
      </c>
      <c r="P441" s="238">
        <f t="shared" si="18"/>
        <v>3210</v>
      </c>
    </row>
    <row r="442" spans="1:16">
      <c r="A442" s="221">
        <v>55</v>
      </c>
      <c r="B442" s="247"/>
      <c r="C442" s="251" t="s">
        <v>500</v>
      </c>
      <c r="D442" s="231" t="s">
        <v>252</v>
      </c>
      <c r="E442" s="259">
        <v>158</v>
      </c>
      <c r="F442" s="260"/>
      <c r="G442" s="234">
        <f t="shared" si="17"/>
        <v>0</v>
      </c>
      <c r="H442" s="235"/>
      <c r="I442" s="236"/>
      <c r="J442" s="235"/>
      <c r="K442" s="221"/>
      <c r="L442" s="235"/>
      <c r="M442" s="221"/>
      <c r="N442" s="262">
        <v>1</v>
      </c>
      <c r="O442" s="221">
        <f t="shared" si="20"/>
        <v>158</v>
      </c>
      <c r="P442" s="238">
        <f t="shared" si="18"/>
        <v>158</v>
      </c>
    </row>
    <row r="443" spans="1:16">
      <c r="A443" s="221">
        <v>56</v>
      </c>
      <c r="B443" s="231"/>
      <c r="C443" s="251" t="s">
        <v>508</v>
      </c>
      <c r="D443" s="231" t="s">
        <v>252</v>
      </c>
      <c r="E443" s="238">
        <v>940</v>
      </c>
      <c r="F443" s="255"/>
      <c r="G443" s="234">
        <f t="shared" si="17"/>
        <v>0</v>
      </c>
      <c r="H443" s="235"/>
      <c r="I443" s="236"/>
      <c r="J443" s="235"/>
      <c r="K443" s="221"/>
      <c r="L443" s="235"/>
      <c r="M443" s="221"/>
      <c r="N443" s="257">
        <v>4</v>
      </c>
      <c r="O443" s="221">
        <f t="shared" si="20"/>
        <v>3760</v>
      </c>
      <c r="P443" s="238">
        <f t="shared" si="18"/>
        <v>3760</v>
      </c>
    </row>
    <row r="444" spans="1:16">
      <c r="A444" s="221">
        <v>57</v>
      </c>
      <c r="B444" s="247"/>
      <c r="C444" s="251" t="s">
        <v>509</v>
      </c>
      <c r="D444" s="231" t="s">
        <v>252</v>
      </c>
      <c r="E444" s="238">
        <v>523</v>
      </c>
      <c r="F444" s="255"/>
      <c r="G444" s="234">
        <f t="shared" si="17"/>
        <v>0</v>
      </c>
      <c r="H444" s="235"/>
      <c r="I444" s="236"/>
      <c r="J444" s="235"/>
      <c r="K444" s="221"/>
      <c r="L444" s="235"/>
      <c r="M444" s="221"/>
      <c r="N444" s="257">
        <v>1</v>
      </c>
      <c r="O444" s="221">
        <f t="shared" si="20"/>
        <v>523</v>
      </c>
      <c r="P444" s="238">
        <f t="shared" si="18"/>
        <v>523</v>
      </c>
    </row>
    <row r="445" spans="1:16">
      <c r="A445" s="221">
        <v>58</v>
      </c>
      <c r="B445" s="247"/>
      <c r="C445" s="251" t="s">
        <v>510</v>
      </c>
      <c r="D445" s="231" t="s">
        <v>252</v>
      </c>
      <c r="E445" s="238">
        <v>1181</v>
      </c>
      <c r="F445" s="255"/>
      <c r="G445" s="234">
        <f t="shared" si="17"/>
        <v>0</v>
      </c>
      <c r="H445" s="235"/>
      <c r="I445" s="236"/>
      <c r="J445" s="235"/>
      <c r="K445" s="221"/>
      <c r="L445" s="235"/>
      <c r="M445" s="221"/>
      <c r="N445" s="257">
        <v>1</v>
      </c>
      <c r="O445" s="221">
        <f t="shared" si="20"/>
        <v>1181</v>
      </c>
      <c r="P445" s="238">
        <f t="shared" si="18"/>
        <v>1181</v>
      </c>
    </row>
    <row r="446" spans="1:16">
      <c r="A446" s="221">
        <v>59</v>
      </c>
      <c r="B446" s="247"/>
      <c r="C446" s="251" t="s">
        <v>511</v>
      </c>
      <c r="D446" s="231" t="s">
        <v>252</v>
      </c>
      <c r="E446" s="238">
        <v>160</v>
      </c>
      <c r="F446" s="255"/>
      <c r="G446" s="234">
        <f t="shared" si="17"/>
        <v>0</v>
      </c>
      <c r="H446" s="235"/>
      <c r="I446" s="236"/>
      <c r="J446" s="235"/>
      <c r="K446" s="221"/>
      <c r="L446" s="235"/>
      <c r="M446" s="221"/>
      <c r="N446" s="257">
        <v>1</v>
      </c>
      <c r="O446" s="221">
        <f t="shared" si="20"/>
        <v>160</v>
      </c>
      <c r="P446" s="238">
        <f t="shared" si="18"/>
        <v>160</v>
      </c>
    </row>
    <row r="447" spans="1:16">
      <c r="A447" s="221">
        <v>60</v>
      </c>
      <c r="B447" s="247"/>
      <c r="C447" s="251" t="s">
        <v>512</v>
      </c>
      <c r="D447" s="231" t="s">
        <v>252</v>
      </c>
      <c r="E447" s="238">
        <v>150</v>
      </c>
      <c r="F447" s="255"/>
      <c r="G447" s="234">
        <f t="shared" si="17"/>
        <v>0</v>
      </c>
      <c r="H447" s="235"/>
      <c r="I447" s="236"/>
      <c r="J447" s="235"/>
      <c r="K447" s="221"/>
      <c r="L447" s="235"/>
      <c r="M447" s="221"/>
      <c r="N447" s="257">
        <v>1</v>
      </c>
      <c r="O447" s="221">
        <f t="shared" si="20"/>
        <v>150</v>
      </c>
      <c r="P447" s="238">
        <f t="shared" si="18"/>
        <v>150</v>
      </c>
    </row>
    <row r="448" spans="1:16">
      <c r="A448" s="221">
        <v>61</v>
      </c>
      <c r="B448" s="247"/>
      <c r="C448" s="251" t="s">
        <v>513</v>
      </c>
      <c r="D448" s="231" t="s">
        <v>252</v>
      </c>
      <c r="E448" s="238">
        <v>135</v>
      </c>
      <c r="F448" s="255"/>
      <c r="G448" s="234">
        <f t="shared" si="17"/>
        <v>0</v>
      </c>
      <c r="H448" s="235"/>
      <c r="I448" s="236"/>
      <c r="J448" s="235"/>
      <c r="K448" s="221"/>
      <c r="L448" s="235"/>
      <c r="M448" s="221"/>
      <c r="N448" s="257">
        <v>1</v>
      </c>
      <c r="O448" s="221">
        <f t="shared" si="20"/>
        <v>135</v>
      </c>
      <c r="P448" s="238">
        <f t="shared" si="18"/>
        <v>135</v>
      </c>
    </row>
    <row r="449" spans="1:16">
      <c r="A449" s="221">
        <v>62</v>
      </c>
      <c r="B449" s="247"/>
      <c r="C449" s="251" t="s">
        <v>514</v>
      </c>
      <c r="D449" s="231" t="s">
        <v>252</v>
      </c>
      <c r="E449" s="238">
        <v>138</v>
      </c>
      <c r="F449" s="255"/>
      <c r="G449" s="234">
        <f t="shared" si="17"/>
        <v>0</v>
      </c>
      <c r="H449" s="235"/>
      <c r="I449" s="236"/>
      <c r="J449" s="235"/>
      <c r="K449" s="221"/>
      <c r="L449" s="235"/>
      <c r="M449" s="221"/>
      <c r="N449" s="257">
        <v>1</v>
      </c>
      <c r="O449" s="221">
        <f t="shared" si="20"/>
        <v>138</v>
      </c>
      <c r="P449" s="238">
        <f t="shared" si="18"/>
        <v>138</v>
      </c>
    </row>
    <row r="450" spans="1:16">
      <c r="A450" s="221">
        <v>63</v>
      </c>
      <c r="B450" s="247"/>
      <c r="C450" s="251" t="s">
        <v>515</v>
      </c>
      <c r="D450" s="231" t="s">
        <v>252</v>
      </c>
      <c r="E450" s="238">
        <v>78</v>
      </c>
      <c r="F450" s="255"/>
      <c r="G450" s="234">
        <f t="shared" si="17"/>
        <v>0</v>
      </c>
      <c r="H450" s="235"/>
      <c r="I450" s="236"/>
      <c r="J450" s="235"/>
      <c r="K450" s="221"/>
      <c r="L450" s="235"/>
      <c r="M450" s="221"/>
      <c r="N450" s="257">
        <v>1</v>
      </c>
      <c r="O450" s="221">
        <v>78</v>
      </c>
      <c r="P450" s="238">
        <f t="shared" si="18"/>
        <v>78</v>
      </c>
    </row>
    <row r="451" spans="1:16">
      <c r="A451" s="221">
        <v>64</v>
      </c>
      <c r="B451" s="247"/>
      <c r="C451" s="251" t="s">
        <v>516</v>
      </c>
      <c r="D451" s="231" t="s">
        <v>252</v>
      </c>
      <c r="E451" s="238">
        <v>78</v>
      </c>
      <c r="F451" s="255"/>
      <c r="G451" s="234">
        <f t="shared" si="17"/>
        <v>0</v>
      </c>
      <c r="H451" s="235"/>
      <c r="I451" s="236"/>
      <c r="J451" s="235"/>
      <c r="K451" s="221"/>
      <c r="L451" s="235"/>
      <c r="M451" s="221"/>
      <c r="N451" s="257">
        <v>1</v>
      </c>
      <c r="O451" s="221">
        <v>78</v>
      </c>
      <c r="P451" s="238">
        <f t="shared" si="18"/>
        <v>78</v>
      </c>
    </row>
    <row r="452" spans="1:16">
      <c r="A452" s="221">
        <v>65</v>
      </c>
      <c r="B452" s="247"/>
      <c r="C452" s="251" t="s">
        <v>517</v>
      </c>
      <c r="D452" s="231" t="s">
        <v>252</v>
      </c>
      <c r="E452" s="238">
        <v>48</v>
      </c>
      <c r="F452" s="255"/>
      <c r="G452" s="234">
        <f t="shared" ref="G452:G469" si="21">E452*F452</f>
        <v>0</v>
      </c>
      <c r="H452" s="235"/>
      <c r="I452" s="236"/>
      <c r="J452" s="235"/>
      <c r="K452" s="221"/>
      <c r="L452" s="235"/>
      <c r="M452" s="221"/>
      <c r="N452" s="257">
        <v>1</v>
      </c>
      <c r="O452" s="221">
        <v>48</v>
      </c>
      <c r="P452" s="238">
        <f t="shared" ref="P452:P469" si="22">G452+I452+K452+M452+O452</f>
        <v>48</v>
      </c>
    </row>
    <row r="453" spans="1:16">
      <c r="A453" s="221">
        <v>66</v>
      </c>
      <c r="B453" s="247"/>
      <c r="C453" s="251" t="s">
        <v>518</v>
      </c>
      <c r="D453" s="231" t="s">
        <v>252</v>
      </c>
      <c r="E453" s="238">
        <v>75</v>
      </c>
      <c r="F453" s="255"/>
      <c r="G453" s="234">
        <f t="shared" si="21"/>
        <v>0</v>
      </c>
      <c r="H453" s="235"/>
      <c r="I453" s="236"/>
      <c r="J453" s="235"/>
      <c r="K453" s="221"/>
      <c r="L453" s="235"/>
      <c r="M453" s="221"/>
      <c r="N453" s="257">
        <v>1</v>
      </c>
      <c r="O453" s="221">
        <v>75</v>
      </c>
      <c r="P453" s="238">
        <f t="shared" si="22"/>
        <v>75</v>
      </c>
    </row>
    <row r="454" spans="1:16">
      <c r="A454" s="221">
        <v>67</v>
      </c>
      <c r="B454" s="247"/>
      <c r="C454" s="251" t="s">
        <v>519</v>
      </c>
      <c r="D454" s="231" t="s">
        <v>252</v>
      </c>
      <c r="E454" s="238" t="s">
        <v>520</v>
      </c>
      <c r="F454" s="255"/>
      <c r="G454" s="234">
        <f t="shared" si="21"/>
        <v>0</v>
      </c>
      <c r="H454" s="235"/>
      <c r="I454" s="236"/>
      <c r="J454" s="235"/>
      <c r="K454" s="221"/>
      <c r="L454" s="235"/>
      <c r="M454" s="221"/>
      <c r="N454" s="257">
        <v>1</v>
      </c>
      <c r="O454" s="221">
        <v>0</v>
      </c>
      <c r="P454" s="238">
        <f t="shared" si="22"/>
        <v>0</v>
      </c>
    </row>
    <row r="455" spans="1:16">
      <c r="A455" s="221">
        <v>68</v>
      </c>
      <c r="B455" s="247"/>
      <c r="C455" s="251" t="s">
        <v>521</v>
      </c>
      <c r="D455" s="231" t="s">
        <v>252</v>
      </c>
      <c r="E455" s="238">
        <v>230</v>
      </c>
      <c r="F455" s="255"/>
      <c r="G455" s="234">
        <f t="shared" si="21"/>
        <v>0</v>
      </c>
      <c r="H455" s="235"/>
      <c r="I455" s="236"/>
      <c r="J455" s="235"/>
      <c r="K455" s="221"/>
      <c r="L455" s="235"/>
      <c r="M455" s="221"/>
      <c r="N455" s="257">
        <v>1</v>
      </c>
      <c r="O455" s="221">
        <v>230</v>
      </c>
      <c r="P455" s="238">
        <f t="shared" si="22"/>
        <v>230</v>
      </c>
    </row>
    <row r="456" spans="1:16">
      <c r="A456" s="221">
        <v>69</v>
      </c>
      <c r="B456" s="247"/>
      <c r="C456" s="251" t="s">
        <v>522</v>
      </c>
      <c r="D456" s="231" t="s">
        <v>252</v>
      </c>
      <c r="E456" s="238">
        <v>7900</v>
      </c>
      <c r="F456" s="255"/>
      <c r="G456" s="234">
        <f t="shared" si="21"/>
        <v>0</v>
      </c>
      <c r="H456" s="235"/>
      <c r="I456" s="236"/>
      <c r="J456" s="235"/>
      <c r="K456" s="221"/>
      <c r="L456" s="235"/>
      <c r="M456" s="221"/>
      <c r="N456" s="257">
        <v>1</v>
      </c>
      <c r="O456" s="221">
        <v>7900</v>
      </c>
      <c r="P456" s="238">
        <f t="shared" si="22"/>
        <v>7900</v>
      </c>
    </row>
    <row r="457" spans="1:16">
      <c r="A457" s="221">
        <v>70</v>
      </c>
      <c r="B457" s="247"/>
      <c r="C457" s="251" t="s">
        <v>523</v>
      </c>
      <c r="D457" s="231" t="s">
        <v>252</v>
      </c>
      <c r="E457" s="238">
        <v>5850</v>
      </c>
      <c r="F457" s="255"/>
      <c r="G457" s="234">
        <f t="shared" si="21"/>
        <v>0</v>
      </c>
      <c r="H457" s="235"/>
      <c r="I457" s="236"/>
      <c r="J457" s="235"/>
      <c r="K457" s="221"/>
      <c r="L457" s="235"/>
      <c r="M457" s="221"/>
      <c r="N457" s="257">
        <v>1</v>
      </c>
      <c r="O457" s="221">
        <v>5850</v>
      </c>
      <c r="P457" s="238">
        <f t="shared" si="22"/>
        <v>5850</v>
      </c>
    </row>
    <row r="458" spans="1:16">
      <c r="A458" s="221">
        <v>71</v>
      </c>
      <c r="B458" s="247"/>
      <c r="C458" s="251" t="s">
        <v>524</v>
      </c>
      <c r="D458" s="231" t="s">
        <v>252</v>
      </c>
      <c r="E458" s="238">
        <v>39800</v>
      </c>
      <c r="F458" s="255"/>
      <c r="G458" s="234">
        <f t="shared" si="21"/>
        <v>0</v>
      </c>
      <c r="H458" s="235"/>
      <c r="I458" s="236"/>
      <c r="J458" s="235"/>
      <c r="K458" s="221"/>
      <c r="L458" s="235"/>
      <c r="M458" s="221"/>
      <c r="N458" s="257">
        <v>1</v>
      </c>
      <c r="O458" s="221">
        <v>39800</v>
      </c>
      <c r="P458" s="238">
        <f t="shared" si="22"/>
        <v>39800</v>
      </c>
    </row>
    <row r="459" spans="1:16">
      <c r="A459" s="221">
        <v>72</v>
      </c>
      <c r="B459" s="247"/>
      <c r="C459" s="251" t="s">
        <v>525</v>
      </c>
      <c r="D459" s="231" t="s">
        <v>252</v>
      </c>
      <c r="E459" s="238">
        <v>5157</v>
      </c>
      <c r="F459" s="255"/>
      <c r="G459" s="234">
        <f t="shared" si="21"/>
        <v>0</v>
      </c>
      <c r="H459" s="235"/>
      <c r="I459" s="236"/>
      <c r="J459" s="235"/>
      <c r="K459" s="221"/>
      <c r="L459" s="235"/>
      <c r="M459" s="221"/>
      <c r="N459" s="257">
        <v>1</v>
      </c>
      <c r="O459" s="221">
        <v>5157</v>
      </c>
      <c r="P459" s="238">
        <f t="shared" si="22"/>
        <v>5157</v>
      </c>
    </row>
    <row r="460" spans="1:16">
      <c r="A460" s="221">
        <v>73</v>
      </c>
      <c r="B460" s="247"/>
      <c r="C460" s="251" t="s">
        <v>526</v>
      </c>
      <c r="D460" s="231" t="s">
        <v>252</v>
      </c>
      <c r="E460" s="238">
        <v>900</v>
      </c>
      <c r="F460" s="255"/>
      <c r="G460" s="234">
        <f t="shared" si="21"/>
        <v>0</v>
      </c>
      <c r="H460" s="235"/>
      <c r="I460" s="236"/>
      <c r="J460" s="235"/>
      <c r="K460" s="221"/>
      <c r="L460" s="235"/>
      <c r="M460" s="221"/>
      <c r="N460" s="257">
        <v>1</v>
      </c>
      <c r="O460" s="221">
        <v>900</v>
      </c>
      <c r="P460" s="238">
        <f t="shared" si="22"/>
        <v>900</v>
      </c>
    </row>
    <row r="461" spans="1:16">
      <c r="A461" s="221">
        <v>74</v>
      </c>
      <c r="B461" s="247"/>
      <c r="C461" s="251" t="s">
        <v>527</v>
      </c>
      <c r="D461" s="231" t="s">
        <v>252</v>
      </c>
      <c r="E461" s="238">
        <v>700</v>
      </c>
      <c r="F461" s="255"/>
      <c r="G461" s="234">
        <f t="shared" si="21"/>
        <v>0</v>
      </c>
      <c r="H461" s="235"/>
      <c r="I461" s="236"/>
      <c r="J461" s="235"/>
      <c r="K461" s="221"/>
      <c r="L461" s="235"/>
      <c r="M461" s="221"/>
      <c r="N461" s="257">
        <v>1</v>
      </c>
      <c r="O461" s="221">
        <v>700</v>
      </c>
      <c r="P461" s="238">
        <f t="shared" si="22"/>
        <v>700</v>
      </c>
    </row>
    <row r="462" spans="1:16">
      <c r="A462" s="221">
        <v>75</v>
      </c>
      <c r="B462" s="247"/>
      <c r="C462" s="251" t="s">
        <v>528</v>
      </c>
      <c r="D462" s="231" t="s">
        <v>252</v>
      </c>
      <c r="E462" s="238">
        <v>1500</v>
      </c>
      <c r="F462" s="255"/>
      <c r="G462" s="234">
        <f t="shared" si="21"/>
        <v>0</v>
      </c>
      <c r="H462" s="235"/>
      <c r="I462" s="236"/>
      <c r="J462" s="235"/>
      <c r="K462" s="221"/>
      <c r="L462" s="235"/>
      <c r="M462" s="221"/>
      <c r="N462" s="257">
        <v>1</v>
      </c>
      <c r="O462" s="221">
        <v>1500</v>
      </c>
      <c r="P462" s="238">
        <f t="shared" si="22"/>
        <v>1500</v>
      </c>
    </row>
    <row r="463" spans="1:16">
      <c r="A463" s="221">
        <v>76</v>
      </c>
      <c r="B463" s="247"/>
      <c r="C463" s="251" t="s">
        <v>529</v>
      </c>
      <c r="D463" s="231" t="s">
        <v>252</v>
      </c>
      <c r="E463" s="259">
        <v>3500</v>
      </c>
      <c r="F463" s="255"/>
      <c r="G463" s="234">
        <f t="shared" si="21"/>
        <v>0</v>
      </c>
      <c r="H463" s="235"/>
      <c r="I463" s="236"/>
      <c r="J463" s="235"/>
      <c r="K463" s="221"/>
      <c r="L463" s="235"/>
      <c r="M463" s="221"/>
      <c r="N463" s="261">
        <v>1</v>
      </c>
      <c r="O463" s="221">
        <v>3500</v>
      </c>
      <c r="P463" s="238">
        <f t="shared" si="22"/>
        <v>3500</v>
      </c>
    </row>
    <row r="464" spans="1:16">
      <c r="A464" s="221">
        <v>77</v>
      </c>
      <c r="B464" s="247"/>
      <c r="C464" s="251" t="s">
        <v>530</v>
      </c>
      <c r="D464" s="231" t="s">
        <v>252</v>
      </c>
      <c r="E464" s="259">
        <v>681</v>
      </c>
      <c r="F464" s="255"/>
      <c r="G464" s="234">
        <f t="shared" si="21"/>
        <v>0</v>
      </c>
      <c r="H464" s="235"/>
      <c r="I464" s="236"/>
      <c r="J464" s="235"/>
      <c r="K464" s="221"/>
      <c r="L464" s="235"/>
      <c r="M464" s="221"/>
      <c r="N464" s="262">
        <v>6</v>
      </c>
      <c r="O464" s="221">
        <v>4086</v>
      </c>
      <c r="P464" s="238">
        <f t="shared" si="22"/>
        <v>4086</v>
      </c>
    </row>
    <row r="465" spans="1:16">
      <c r="A465" s="221">
        <v>78</v>
      </c>
      <c r="B465" s="247"/>
      <c r="C465" s="251" t="s">
        <v>531</v>
      </c>
      <c r="D465" s="231" t="s">
        <v>252</v>
      </c>
      <c r="E465" s="238">
        <v>1696.83</v>
      </c>
      <c r="F465" s="255"/>
      <c r="G465" s="234">
        <f t="shared" si="21"/>
        <v>0</v>
      </c>
      <c r="H465" s="235"/>
      <c r="I465" s="236"/>
      <c r="J465" s="235"/>
      <c r="K465" s="221"/>
      <c r="L465" s="235"/>
      <c r="M465" s="221"/>
      <c r="N465" s="257">
        <v>6</v>
      </c>
      <c r="O465" s="221">
        <v>10180.98</v>
      </c>
      <c r="P465" s="238">
        <f t="shared" si="22"/>
        <v>10180.98</v>
      </c>
    </row>
    <row r="466" spans="1:16">
      <c r="A466" s="221">
        <v>79</v>
      </c>
      <c r="B466" s="247"/>
      <c r="C466" s="251" t="s">
        <v>532</v>
      </c>
      <c r="D466" s="231" t="s">
        <v>252</v>
      </c>
      <c r="E466" s="238">
        <v>681</v>
      </c>
      <c r="F466" s="255"/>
      <c r="G466" s="234">
        <f t="shared" si="21"/>
        <v>0</v>
      </c>
      <c r="H466" s="235"/>
      <c r="I466" s="236"/>
      <c r="J466" s="235"/>
      <c r="K466" s="221"/>
      <c r="L466" s="235"/>
      <c r="M466" s="221"/>
      <c r="N466" s="257">
        <v>6</v>
      </c>
      <c r="O466" s="221">
        <v>4086</v>
      </c>
      <c r="P466" s="238">
        <f t="shared" si="22"/>
        <v>4086</v>
      </c>
    </row>
    <row r="467" spans="1:16">
      <c r="A467" s="221">
        <v>80</v>
      </c>
      <c r="B467" s="247"/>
      <c r="C467" s="251" t="s">
        <v>533</v>
      </c>
      <c r="D467" s="231" t="s">
        <v>252</v>
      </c>
      <c r="E467" s="238" t="s">
        <v>534</v>
      </c>
      <c r="F467" s="255"/>
      <c r="G467" s="234">
        <f t="shared" si="21"/>
        <v>0</v>
      </c>
      <c r="H467" s="235"/>
      <c r="I467" s="236"/>
      <c r="J467" s="235"/>
      <c r="K467" s="221"/>
      <c r="L467" s="235"/>
      <c r="M467" s="221"/>
      <c r="N467" s="257">
        <v>6</v>
      </c>
      <c r="O467" s="238">
        <v>4426.5</v>
      </c>
      <c r="P467" s="238">
        <f t="shared" si="22"/>
        <v>4426.5</v>
      </c>
    </row>
    <row r="468" spans="1:16">
      <c r="A468" s="221">
        <v>81</v>
      </c>
      <c r="B468" s="247"/>
      <c r="C468" s="251" t="s">
        <v>535</v>
      </c>
      <c r="D468" s="231" t="s">
        <v>252</v>
      </c>
      <c r="E468" s="238" t="s">
        <v>536</v>
      </c>
      <c r="F468" s="255"/>
      <c r="G468" s="234">
        <f t="shared" si="21"/>
        <v>0</v>
      </c>
      <c r="H468" s="235"/>
      <c r="I468" s="236"/>
      <c r="J468" s="235"/>
      <c r="K468" s="221"/>
      <c r="L468" s="235"/>
      <c r="M468" s="221"/>
      <c r="N468" s="257">
        <v>2</v>
      </c>
      <c r="O468" s="238">
        <v>5675</v>
      </c>
      <c r="P468" s="238">
        <f t="shared" si="22"/>
        <v>5675</v>
      </c>
    </row>
    <row r="469" spans="1:16">
      <c r="A469" s="221">
        <v>82</v>
      </c>
      <c r="B469" s="247"/>
      <c r="C469" s="251" t="s">
        <v>537</v>
      </c>
      <c r="D469" s="231" t="s">
        <v>252</v>
      </c>
      <c r="E469" s="238">
        <v>1816</v>
      </c>
      <c r="F469" s="255"/>
      <c r="G469" s="234">
        <f t="shared" si="21"/>
        <v>0</v>
      </c>
      <c r="H469" s="235"/>
      <c r="I469" s="236"/>
      <c r="J469" s="235"/>
      <c r="K469" s="221"/>
      <c r="L469" s="235"/>
      <c r="M469" s="221"/>
      <c r="N469" s="257">
        <v>6</v>
      </c>
      <c r="O469" s="238">
        <v>10896</v>
      </c>
      <c r="P469" s="238">
        <f t="shared" si="22"/>
        <v>10896</v>
      </c>
    </row>
    <row r="470" spans="1:16">
      <c r="A470" s="263"/>
      <c r="B470" s="264"/>
      <c r="C470" s="264"/>
      <c r="D470" s="264"/>
      <c r="E470" s="264"/>
      <c r="F470" s="265"/>
      <c r="G470" s="266">
        <f>SUM(G388:G469)</f>
        <v>494062.0799999999</v>
      </c>
      <c r="H470" s="226"/>
      <c r="I470" s="267"/>
      <c r="J470" s="226"/>
      <c r="K470" s="267"/>
      <c r="L470" s="226"/>
      <c r="M470" s="267"/>
      <c r="N470" s="226"/>
      <c r="O470" s="267">
        <f>SUM(O437:O469)</f>
        <v>211301.48</v>
      </c>
      <c r="P470" s="267">
        <f>SUM(P388:P469)</f>
        <v>705363.55999999982</v>
      </c>
    </row>
    <row r="471" spans="1:16" ht="90">
      <c r="A471" s="263"/>
      <c r="B471" s="264"/>
      <c r="C471" s="264"/>
      <c r="D471" s="264"/>
      <c r="E471" s="264"/>
      <c r="F471" s="265"/>
      <c r="G471" s="221" t="s">
        <v>437</v>
      </c>
      <c r="H471" s="236"/>
      <c r="I471" s="268" t="s">
        <v>438</v>
      </c>
      <c r="J471" s="236"/>
      <c r="K471" s="269" t="s">
        <v>439</v>
      </c>
      <c r="L471" s="236"/>
      <c r="M471" s="268" t="s">
        <v>440</v>
      </c>
      <c r="N471" s="236"/>
      <c r="O471" s="268" t="s">
        <v>441</v>
      </c>
      <c r="P471" s="268" t="s">
        <v>338</v>
      </c>
    </row>
    <row r="472" spans="1:16">
      <c r="A472" s="219"/>
      <c r="B472" s="216"/>
      <c r="C472" s="220"/>
      <c r="D472" s="216"/>
      <c r="E472" s="216"/>
      <c r="F472" s="216"/>
      <c r="G472" s="216"/>
      <c r="H472" s="216"/>
      <c r="I472" s="216"/>
      <c r="J472" s="216"/>
      <c r="K472" s="216"/>
      <c r="L472" s="216"/>
      <c r="M472" s="216"/>
      <c r="N472" s="216"/>
      <c r="O472" s="216"/>
      <c r="P472" s="216"/>
    </row>
    <row r="473" spans="1:16">
      <c r="A473" s="219"/>
      <c r="B473" s="216"/>
      <c r="C473" s="220"/>
      <c r="D473" s="216"/>
      <c r="E473" s="216"/>
      <c r="F473" s="216"/>
      <c r="G473" s="216"/>
      <c r="H473" s="216"/>
      <c r="I473" s="216"/>
      <c r="J473" s="216"/>
      <c r="K473" s="216"/>
      <c r="L473" s="216"/>
      <c r="M473" s="216" t="s">
        <v>442</v>
      </c>
      <c r="N473" s="216"/>
      <c r="O473" s="216"/>
      <c r="P473" s="270"/>
    </row>
    <row r="474" spans="1:16">
      <c r="A474" s="219"/>
      <c r="B474" s="216"/>
      <c r="C474" s="220"/>
      <c r="D474" s="216"/>
      <c r="E474" s="216"/>
      <c r="F474" s="216"/>
      <c r="G474" s="216"/>
      <c r="H474" s="216"/>
      <c r="I474" s="216"/>
      <c r="J474" s="216"/>
      <c r="K474" s="216"/>
      <c r="L474" s="216"/>
      <c r="M474" s="216"/>
      <c r="N474" s="216"/>
      <c r="O474" s="216"/>
      <c r="P474" s="216" t="s">
        <v>443</v>
      </c>
    </row>
    <row r="475" spans="1:16">
      <c r="A475" s="219"/>
      <c r="B475" s="216"/>
      <c r="C475" s="220"/>
      <c r="D475" s="216"/>
      <c r="E475" s="216"/>
      <c r="F475" s="216"/>
      <c r="G475" s="216"/>
      <c r="H475" s="216"/>
      <c r="I475" s="216"/>
      <c r="J475" s="216"/>
      <c r="K475" s="216"/>
      <c r="L475" s="216"/>
      <c r="M475" s="216" t="s">
        <v>444</v>
      </c>
      <c r="N475" s="216"/>
      <c r="O475" s="216"/>
      <c r="P475" s="216" t="s">
        <v>445</v>
      </c>
    </row>
    <row r="476" spans="1:16">
      <c r="A476" s="219"/>
      <c r="B476" s="216"/>
      <c r="C476" s="220"/>
      <c r="D476" s="216"/>
      <c r="E476" s="216"/>
      <c r="F476" s="216"/>
      <c r="G476" s="216"/>
      <c r="H476" s="216"/>
      <c r="I476" s="216"/>
      <c r="J476" s="216"/>
      <c r="K476" s="216"/>
      <c r="L476" s="216"/>
      <c r="M476" s="216"/>
      <c r="N476" s="216"/>
      <c r="O476" s="216"/>
      <c r="P476" s="216"/>
    </row>
    <row r="477" spans="1:16">
      <c r="A477" s="219"/>
      <c r="B477" s="216"/>
      <c r="C477" s="220"/>
      <c r="D477" s="216"/>
      <c r="E477" s="216"/>
      <c r="F477" s="216"/>
      <c r="G477" s="216"/>
      <c r="H477" s="216"/>
      <c r="I477" s="216"/>
      <c r="J477" s="216"/>
      <c r="K477" s="216"/>
      <c r="L477" s="216"/>
      <c r="M477" s="216" t="s">
        <v>446</v>
      </c>
      <c r="N477" s="216"/>
      <c r="O477" s="216"/>
      <c r="P477" s="216" t="s">
        <v>445</v>
      </c>
    </row>
    <row r="478" spans="1:16">
      <c r="A478" s="219"/>
      <c r="B478" s="216"/>
      <c r="C478" s="220"/>
      <c r="D478" s="216"/>
      <c r="E478" s="216"/>
      <c r="F478" s="216"/>
      <c r="G478" s="216"/>
      <c r="H478" s="216"/>
      <c r="I478" s="216"/>
      <c r="J478" s="216"/>
      <c r="K478" s="216"/>
      <c r="L478" s="216"/>
      <c r="M478" s="216"/>
      <c r="N478" s="216"/>
      <c r="O478" s="216"/>
      <c r="P478" s="216"/>
    </row>
    <row r="480" spans="1:16">
      <c r="A480" s="271" t="s">
        <v>231</v>
      </c>
      <c r="B480" s="271"/>
      <c r="C480" s="271"/>
      <c r="D480" s="271"/>
      <c r="E480" s="271"/>
      <c r="F480" s="271"/>
      <c r="G480" s="271"/>
      <c r="H480" s="271"/>
      <c r="I480" s="271"/>
      <c r="J480" s="271"/>
      <c r="K480" s="271"/>
    </row>
    <row r="481" spans="1:11">
      <c r="A481" s="271"/>
      <c r="B481" s="271"/>
      <c r="C481" s="271"/>
      <c r="D481" s="271"/>
      <c r="E481" s="271"/>
      <c r="F481" s="271"/>
      <c r="G481" s="271"/>
      <c r="H481" s="271"/>
      <c r="I481" s="271"/>
      <c r="J481" s="271"/>
      <c r="K481" s="271"/>
    </row>
    <row r="482" spans="1:11">
      <c r="A482" s="272"/>
      <c r="B482" s="273"/>
      <c r="C482" s="273"/>
      <c r="D482" s="273"/>
      <c r="E482" s="273"/>
      <c r="F482" s="273"/>
      <c r="G482" s="273"/>
      <c r="H482" s="273"/>
      <c r="I482" s="273"/>
      <c r="J482" s="273"/>
      <c r="K482" s="273"/>
    </row>
    <row r="483" spans="1:11">
      <c r="A483" s="274" t="s">
        <v>538</v>
      </c>
      <c r="B483" s="274"/>
      <c r="C483" s="274"/>
      <c r="D483" s="275"/>
      <c r="E483" s="273"/>
      <c r="F483" s="273"/>
      <c r="G483" s="273"/>
      <c r="H483" s="273" t="s">
        <v>234</v>
      </c>
      <c r="I483" s="273"/>
      <c r="J483" s="273"/>
      <c r="K483" s="273" t="s">
        <v>539</v>
      </c>
    </row>
    <row r="484" spans="1:11">
      <c r="A484" s="276" t="s">
        <v>540</v>
      </c>
      <c r="B484" s="276"/>
      <c r="C484" s="276"/>
      <c r="D484" s="277"/>
      <c r="E484" s="273"/>
      <c r="F484" s="273"/>
      <c r="G484" s="273"/>
      <c r="H484" s="278" t="s">
        <v>541</v>
      </c>
      <c r="I484" s="278"/>
      <c r="J484" s="278"/>
      <c r="K484" s="278"/>
    </row>
    <row r="485" spans="1:11">
      <c r="A485" s="279" t="s">
        <v>239</v>
      </c>
      <c r="B485" s="280" t="s">
        <v>1</v>
      </c>
      <c r="C485" s="280" t="s">
        <v>240</v>
      </c>
      <c r="D485" s="281" t="s">
        <v>3</v>
      </c>
      <c r="E485" s="280" t="s">
        <v>241</v>
      </c>
      <c r="F485" s="280"/>
      <c r="G485" s="280"/>
      <c r="H485" s="280"/>
      <c r="I485" s="280"/>
      <c r="J485" s="273"/>
      <c r="K485" s="280" t="s">
        <v>542</v>
      </c>
    </row>
    <row r="486" spans="1:11">
      <c r="A486" s="280"/>
      <c r="B486" s="280"/>
      <c r="C486" s="280"/>
      <c r="D486" s="282"/>
      <c r="E486" s="283" t="s">
        <v>5</v>
      </c>
      <c r="F486" s="283" t="s">
        <v>244</v>
      </c>
      <c r="G486" s="283" t="s">
        <v>7</v>
      </c>
      <c r="H486" s="283" t="s">
        <v>245</v>
      </c>
      <c r="I486" s="283" t="s">
        <v>246</v>
      </c>
      <c r="J486" s="283" t="s">
        <v>543</v>
      </c>
      <c r="K486" s="280"/>
    </row>
    <row r="487" spans="1:11" ht="18.75">
      <c r="A487" s="283">
        <v>1</v>
      </c>
      <c r="B487" s="284" t="s">
        <v>544</v>
      </c>
      <c r="C487" s="285" t="s">
        <v>545</v>
      </c>
      <c r="D487" s="286" t="s">
        <v>20</v>
      </c>
      <c r="E487" s="287">
        <v>4</v>
      </c>
      <c r="F487" s="283"/>
      <c r="G487" s="283"/>
      <c r="H487" s="283"/>
      <c r="I487" s="283"/>
      <c r="J487" s="288">
        <v>3230</v>
      </c>
      <c r="K487" s="289">
        <f>J487*E487</f>
        <v>12920</v>
      </c>
    </row>
    <row r="488" spans="1:11" ht="18.75">
      <c r="A488" s="283">
        <v>2</v>
      </c>
      <c r="B488" s="284" t="s">
        <v>546</v>
      </c>
      <c r="C488" s="285" t="s">
        <v>547</v>
      </c>
      <c r="D488" s="286" t="s">
        <v>20</v>
      </c>
      <c r="E488" s="287">
        <v>3</v>
      </c>
      <c r="F488" s="283"/>
      <c r="G488" s="283"/>
      <c r="H488" s="283"/>
      <c r="I488" s="283"/>
      <c r="J488" s="288">
        <v>910</v>
      </c>
      <c r="K488" s="289">
        <f t="shared" ref="K488:K507" si="23">J488*E488</f>
        <v>2730</v>
      </c>
    </row>
    <row r="489" spans="1:11" ht="18.75">
      <c r="A489" s="283">
        <v>3</v>
      </c>
      <c r="B489" s="284" t="s">
        <v>548</v>
      </c>
      <c r="C489" s="285" t="s">
        <v>549</v>
      </c>
      <c r="D489" s="286" t="s">
        <v>21</v>
      </c>
      <c r="E489" s="287">
        <v>70</v>
      </c>
      <c r="F489" s="283"/>
      <c r="G489" s="283"/>
      <c r="H489" s="283"/>
      <c r="I489" s="283"/>
      <c r="J489" s="288">
        <v>410</v>
      </c>
      <c r="K489" s="289">
        <f t="shared" si="23"/>
        <v>28700</v>
      </c>
    </row>
    <row r="490" spans="1:11" ht="18.75">
      <c r="A490" s="283">
        <v>4</v>
      </c>
      <c r="B490" s="284" t="s">
        <v>550</v>
      </c>
      <c r="C490" s="285" t="s">
        <v>551</v>
      </c>
      <c r="D490" s="286" t="s">
        <v>21</v>
      </c>
      <c r="E490" s="287">
        <v>16</v>
      </c>
      <c r="F490" s="283"/>
      <c r="G490" s="283"/>
      <c r="H490" s="283"/>
      <c r="I490" s="283"/>
      <c r="J490" s="288">
        <v>510</v>
      </c>
      <c r="K490" s="289">
        <f t="shared" si="23"/>
        <v>8160</v>
      </c>
    </row>
    <row r="491" spans="1:11" ht="18.75">
      <c r="A491" s="283">
        <v>5</v>
      </c>
      <c r="B491" s="284" t="s">
        <v>552</v>
      </c>
      <c r="C491" s="285" t="s">
        <v>553</v>
      </c>
      <c r="D491" s="286" t="s">
        <v>21</v>
      </c>
      <c r="E491" s="287">
        <v>2</v>
      </c>
      <c r="F491" s="283"/>
      <c r="G491" s="283"/>
      <c r="H491" s="283"/>
      <c r="I491" s="283"/>
      <c r="J491" s="288">
        <v>185</v>
      </c>
      <c r="K491" s="289">
        <f t="shared" si="23"/>
        <v>370</v>
      </c>
    </row>
    <row r="492" spans="1:11" ht="15.75">
      <c r="A492" s="283">
        <v>6</v>
      </c>
      <c r="B492" s="290"/>
      <c r="C492" s="291" t="s">
        <v>554</v>
      </c>
      <c r="D492" s="292" t="s">
        <v>555</v>
      </c>
      <c r="E492" s="293">
        <v>3</v>
      </c>
      <c r="F492" s="283"/>
      <c r="G492" s="283"/>
      <c r="H492" s="283"/>
      <c r="I492" s="283"/>
      <c r="J492" s="294">
        <v>225</v>
      </c>
      <c r="K492" s="289">
        <f t="shared" si="23"/>
        <v>675</v>
      </c>
    </row>
    <row r="493" spans="1:11" ht="16.5">
      <c r="A493" s="283">
        <v>7</v>
      </c>
      <c r="B493" s="284" t="s">
        <v>552</v>
      </c>
      <c r="C493" s="285" t="s">
        <v>556</v>
      </c>
      <c r="D493" s="292" t="s">
        <v>555</v>
      </c>
      <c r="E493" s="293">
        <v>2</v>
      </c>
      <c r="F493" s="283"/>
      <c r="G493" s="283"/>
      <c r="H493" s="283"/>
      <c r="I493" s="283"/>
      <c r="J493" s="294">
        <v>210</v>
      </c>
      <c r="K493" s="289">
        <f t="shared" si="23"/>
        <v>420</v>
      </c>
    </row>
    <row r="494" spans="1:11" ht="16.5">
      <c r="A494" s="283">
        <v>8</v>
      </c>
      <c r="B494" s="284" t="s">
        <v>557</v>
      </c>
      <c r="C494" s="285" t="s">
        <v>558</v>
      </c>
      <c r="D494" s="292" t="s">
        <v>559</v>
      </c>
      <c r="E494" s="293">
        <v>379</v>
      </c>
      <c r="F494" s="283"/>
      <c r="G494" s="283"/>
      <c r="H494" s="283"/>
      <c r="I494" s="283"/>
      <c r="J494" s="288">
        <v>66.2</v>
      </c>
      <c r="K494" s="289">
        <f t="shared" si="23"/>
        <v>25089.8</v>
      </c>
    </row>
    <row r="495" spans="1:11" ht="16.5">
      <c r="A495" s="283">
        <v>9</v>
      </c>
      <c r="B495" s="284"/>
      <c r="C495" s="285" t="s">
        <v>560</v>
      </c>
      <c r="D495" s="292" t="s">
        <v>152</v>
      </c>
      <c r="E495" s="293">
        <v>32</v>
      </c>
      <c r="F495" s="283"/>
      <c r="G495" s="283"/>
      <c r="H495" s="283"/>
      <c r="I495" s="283"/>
      <c r="J495" s="288">
        <v>120</v>
      </c>
      <c r="K495" s="289">
        <f t="shared" si="23"/>
        <v>3840</v>
      </c>
    </row>
    <row r="496" spans="1:11" ht="16.5">
      <c r="A496" s="283">
        <v>10</v>
      </c>
      <c r="B496" s="284"/>
      <c r="C496" s="285" t="s">
        <v>561</v>
      </c>
      <c r="D496" s="292" t="s">
        <v>562</v>
      </c>
      <c r="E496" s="293">
        <f>1.4-0.53</f>
        <v>0.86999999999999988</v>
      </c>
      <c r="F496" s="283"/>
      <c r="G496" s="283"/>
      <c r="H496" s="283"/>
      <c r="I496" s="283"/>
      <c r="J496" s="288">
        <v>18000</v>
      </c>
      <c r="K496" s="289">
        <f t="shared" si="23"/>
        <v>15659.999999999998</v>
      </c>
    </row>
    <row r="497" spans="1:11" ht="30">
      <c r="A497" s="283">
        <v>11</v>
      </c>
      <c r="B497" s="284"/>
      <c r="C497" s="285" t="s">
        <v>563</v>
      </c>
      <c r="D497" s="292" t="s">
        <v>555</v>
      </c>
      <c r="E497" s="293">
        <v>8</v>
      </c>
      <c r="F497" s="283"/>
      <c r="G497" s="283"/>
      <c r="H497" s="283"/>
      <c r="I497" s="283"/>
      <c r="J497" s="293">
        <v>3376.63</v>
      </c>
      <c r="K497" s="289">
        <f t="shared" si="23"/>
        <v>27013.040000000001</v>
      </c>
    </row>
    <row r="498" spans="1:11" ht="16.5">
      <c r="A498" s="283">
        <v>12</v>
      </c>
      <c r="B498" s="284"/>
      <c r="C498" s="285" t="s">
        <v>564</v>
      </c>
      <c r="D498" s="292" t="s">
        <v>555</v>
      </c>
      <c r="E498" s="293">
        <v>1</v>
      </c>
      <c r="F498" s="283"/>
      <c r="G498" s="283"/>
      <c r="H498" s="283"/>
      <c r="I498" s="283"/>
      <c r="J498" s="293">
        <v>900</v>
      </c>
      <c r="K498" s="289">
        <f t="shared" si="23"/>
        <v>900</v>
      </c>
    </row>
    <row r="499" spans="1:11" ht="30">
      <c r="A499" s="283">
        <v>13</v>
      </c>
      <c r="B499" s="284"/>
      <c r="C499" s="285" t="s">
        <v>563</v>
      </c>
      <c r="D499" s="292" t="s">
        <v>555</v>
      </c>
      <c r="E499" s="293">
        <v>12</v>
      </c>
      <c r="F499" s="283"/>
      <c r="G499" s="283"/>
      <c r="H499" s="283"/>
      <c r="I499" s="283"/>
      <c r="J499" s="293">
        <v>7003.3</v>
      </c>
      <c r="K499" s="289">
        <f t="shared" si="23"/>
        <v>84039.6</v>
      </c>
    </row>
    <row r="500" spans="1:11" ht="30">
      <c r="A500" s="283">
        <v>14</v>
      </c>
      <c r="B500" s="284"/>
      <c r="C500" s="285" t="s">
        <v>565</v>
      </c>
      <c r="D500" s="292" t="s">
        <v>555</v>
      </c>
      <c r="E500" s="293">
        <v>12</v>
      </c>
      <c r="F500" s="283"/>
      <c r="G500" s="283"/>
      <c r="H500" s="283"/>
      <c r="I500" s="283"/>
      <c r="J500" s="293">
        <v>5835.1</v>
      </c>
      <c r="K500" s="289">
        <f t="shared" si="23"/>
        <v>70021.200000000012</v>
      </c>
    </row>
    <row r="501" spans="1:11" ht="30">
      <c r="A501" s="283">
        <v>15</v>
      </c>
      <c r="B501" s="284"/>
      <c r="C501" s="285" t="s">
        <v>566</v>
      </c>
      <c r="D501" s="292" t="s">
        <v>555</v>
      </c>
      <c r="E501" s="293">
        <v>12</v>
      </c>
      <c r="F501" s="283"/>
      <c r="G501" s="283"/>
      <c r="H501" s="283"/>
      <c r="I501" s="283"/>
      <c r="J501" s="293">
        <v>690.3</v>
      </c>
      <c r="K501" s="289">
        <f t="shared" si="23"/>
        <v>8283.5999999999985</v>
      </c>
    </row>
    <row r="502" spans="1:11" ht="30">
      <c r="A502" s="283">
        <v>16</v>
      </c>
      <c r="B502" s="284"/>
      <c r="C502" s="285" t="s">
        <v>567</v>
      </c>
      <c r="D502" s="292" t="s">
        <v>555</v>
      </c>
      <c r="E502" s="293">
        <v>8</v>
      </c>
      <c r="F502" s="283"/>
      <c r="G502" s="283"/>
      <c r="H502" s="283"/>
      <c r="I502" s="283"/>
      <c r="J502" s="293">
        <v>672.6</v>
      </c>
      <c r="K502" s="289">
        <f t="shared" si="23"/>
        <v>5380.8</v>
      </c>
    </row>
    <row r="503" spans="1:11" ht="16.5">
      <c r="A503" s="283">
        <v>17</v>
      </c>
      <c r="B503" s="284"/>
      <c r="C503" s="285" t="s">
        <v>568</v>
      </c>
      <c r="D503" s="292" t="s">
        <v>555</v>
      </c>
      <c r="E503" s="293">
        <v>8</v>
      </c>
      <c r="F503" s="283"/>
      <c r="G503" s="283"/>
      <c r="H503" s="283"/>
      <c r="I503" s="283"/>
      <c r="J503" s="293">
        <v>2171.1999999999998</v>
      </c>
      <c r="K503" s="289">
        <f t="shared" si="23"/>
        <v>17369.599999999999</v>
      </c>
    </row>
    <row r="504" spans="1:11" ht="30">
      <c r="A504" s="283">
        <v>18</v>
      </c>
      <c r="B504" s="284"/>
      <c r="C504" s="285" t="s">
        <v>569</v>
      </c>
      <c r="D504" s="292" t="s">
        <v>555</v>
      </c>
      <c r="E504" s="293">
        <v>8</v>
      </c>
      <c r="F504" s="283"/>
      <c r="G504" s="283"/>
      <c r="H504" s="283"/>
      <c r="I504" s="283"/>
      <c r="J504" s="293">
        <v>1823.1</v>
      </c>
      <c r="K504" s="289">
        <f t="shared" si="23"/>
        <v>14584.8</v>
      </c>
    </row>
    <row r="505" spans="1:11" ht="30">
      <c r="A505" s="283">
        <v>19</v>
      </c>
      <c r="B505" s="284"/>
      <c r="C505" s="285" t="s">
        <v>570</v>
      </c>
      <c r="D505" s="292" t="s">
        <v>555</v>
      </c>
      <c r="E505" s="293">
        <v>6</v>
      </c>
      <c r="F505" s="283"/>
      <c r="G505" s="283"/>
      <c r="H505" s="283"/>
      <c r="I505" s="283"/>
      <c r="J505" s="293">
        <v>1085.5999999999999</v>
      </c>
      <c r="K505" s="289">
        <f t="shared" si="23"/>
        <v>6513.5999999999995</v>
      </c>
    </row>
    <row r="506" spans="1:11" ht="16.5">
      <c r="A506" s="283">
        <v>20</v>
      </c>
      <c r="B506" s="284"/>
      <c r="C506" s="285" t="s">
        <v>571</v>
      </c>
      <c r="D506" s="292" t="s">
        <v>555</v>
      </c>
      <c r="E506" s="293">
        <v>8</v>
      </c>
      <c r="F506" s="283"/>
      <c r="G506" s="283"/>
      <c r="H506" s="283"/>
      <c r="I506" s="283"/>
      <c r="J506" s="293">
        <v>1616.6</v>
      </c>
      <c r="K506" s="289">
        <f t="shared" si="23"/>
        <v>12932.8</v>
      </c>
    </row>
    <row r="507" spans="1:11" ht="30">
      <c r="A507" s="283">
        <v>21</v>
      </c>
      <c r="B507" s="284"/>
      <c r="C507" s="285" t="s">
        <v>572</v>
      </c>
      <c r="D507" s="292" t="s">
        <v>555</v>
      </c>
      <c r="E507" s="293">
        <v>8</v>
      </c>
      <c r="F507" s="283"/>
      <c r="G507" s="283"/>
      <c r="H507" s="283"/>
      <c r="I507" s="283"/>
      <c r="J507" s="293">
        <v>1858.5</v>
      </c>
      <c r="K507" s="289">
        <f t="shared" si="23"/>
        <v>14868</v>
      </c>
    </row>
    <row r="508" spans="1:11" ht="15.75">
      <c r="A508" s="283"/>
      <c r="B508" s="295"/>
      <c r="C508" s="296"/>
      <c r="D508" s="296"/>
      <c r="E508" s="296"/>
      <c r="F508" s="296"/>
      <c r="G508" s="296"/>
      <c r="H508" s="297" t="s">
        <v>321</v>
      </c>
      <c r="I508" s="298"/>
      <c r="J508" s="299"/>
      <c r="K508" s="300">
        <f>SUM(K487:K507)</f>
        <v>360471.83999999991</v>
      </c>
    </row>
    <row r="509" spans="1:11" ht="18.75">
      <c r="A509" s="301"/>
      <c r="B509" s="302" t="s">
        <v>573</v>
      </c>
      <c r="C509" s="302"/>
      <c r="D509" s="302"/>
      <c r="E509" s="302"/>
      <c r="F509" s="302"/>
      <c r="G509" s="302"/>
      <c r="H509" s="302"/>
      <c r="I509" s="302"/>
      <c r="J509" s="302"/>
      <c r="K509" s="302"/>
    </row>
    <row r="510" spans="1:11">
      <c r="A510" s="279" t="s">
        <v>239</v>
      </c>
      <c r="B510" s="280" t="s">
        <v>1</v>
      </c>
      <c r="C510" s="280" t="s">
        <v>240</v>
      </c>
      <c r="D510" s="281" t="s">
        <v>3</v>
      </c>
      <c r="E510" s="280" t="s">
        <v>241</v>
      </c>
      <c r="F510" s="280"/>
      <c r="G510" s="280"/>
      <c r="H510" s="280"/>
      <c r="I510" s="280"/>
      <c r="J510" s="283"/>
      <c r="K510" s="280" t="s">
        <v>542</v>
      </c>
    </row>
    <row r="511" spans="1:11">
      <c r="A511" s="280"/>
      <c r="B511" s="280"/>
      <c r="C511" s="280"/>
      <c r="D511" s="282"/>
      <c r="E511" s="283" t="s">
        <v>5</v>
      </c>
      <c r="F511" s="283" t="s">
        <v>244</v>
      </c>
      <c r="G511" s="283" t="s">
        <v>7</v>
      </c>
      <c r="H511" s="283" t="s">
        <v>245</v>
      </c>
      <c r="I511" s="283" t="s">
        <v>246</v>
      </c>
      <c r="J511" s="283"/>
      <c r="K511" s="280"/>
    </row>
    <row r="512" spans="1:11" ht="15.75">
      <c r="A512" s="283">
        <v>1</v>
      </c>
      <c r="B512" s="303"/>
      <c r="C512" s="304" t="s">
        <v>574</v>
      </c>
      <c r="D512" s="305" t="s">
        <v>559</v>
      </c>
      <c r="E512" s="283"/>
      <c r="F512" s="283"/>
      <c r="G512" s="283"/>
      <c r="H512" s="283"/>
      <c r="I512" s="306">
        <v>410</v>
      </c>
      <c r="J512" s="307">
        <v>35</v>
      </c>
      <c r="K512" s="300">
        <f t="shared" ref="K512" si="24">J512*I512</f>
        <v>14350</v>
      </c>
    </row>
    <row r="513" spans="1:15">
      <c r="A513" s="296"/>
      <c r="B513" s="296"/>
      <c r="C513" s="296"/>
      <c r="D513" s="296"/>
      <c r="E513" s="296"/>
      <c r="F513" s="296"/>
      <c r="G513" s="296"/>
      <c r="H513" s="308" t="s">
        <v>321</v>
      </c>
      <c r="I513" s="308"/>
      <c r="J513" s="295"/>
      <c r="K513" s="300">
        <f>SUM(K512:K512)</f>
        <v>14350</v>
      </c>
    </row>
    <row r="514" spans="1:15">
      <c r="A514" s="273"/>
      <c r="B514" s="273"/>
      <c r="C514" s="309"/>
      <c r="D514" s="309"/>
      <c r="E514" s="309"/>
      <c r="F514" s="309"/>
      <c r="G514" s="309"/>
      <c r="H514" s="310"/>
      <c r="I514" s="310"/>
      <c r="J514" s="310"/>
      <c r="K514" s="311"/>
    </row>
    <row r="515" spans="1:15">
      <c r="A515" s="273"/>
      <c r="B515" s="273"/>
      <c r="C515" s="273" t="s">
        <v>575</v>
      </c>
      <c r="D515" s="273"/>
      <c r="E515" s="273"/>
      <c r="F515" s="273" t="s">
        <v>576</v>
      </c>
      <c r="G515" s="273"/>
      <c r="H515" s="273"/>
      <c r="I515" s="273"/>
      <c r="J515" s="273"/>
      <c r="K515" s="273" t="s">
        <v>577</v>
      </c>
    </row>
    <row r="516" spans="1:15">
      <c r="A516" s="273"/>
      <c r="B516" s="273"/>
      <c r="C516" s="273"/>
      <c r="D516" s="273"/>
      <c r="E516" s="273"/>
      <c r="F516" s="273"/>
      <c r="G516" s="273"/>
      <c r="H516" s="273"/>
      <c r="I516" s="273"/>
      <c r="J516" s="273"/>
      <c r="K516" s="273"/>
    </row>
    <row r="517" spans="1:15">
      <c r="A517" s="273"/>
      <c r="B517" s="273"/>
      <c r="C517" s="273"/>
      <c r="D517" s="273"/>
      <c r="E517" s="273"/>
      <c r="F517" s="273"/>
      <c r="G517" s="273"/>
      <c r="H517" s="273"/>
      <c r="I517" s="273"/>
      <c r="J517" s="273"/>
      <c r="K517" s="273"/>
    </row>
    <row r="518" spans="1:15">
      <c r="A518" s="273"/>
      <c r="B518" s="273"/>
      <c r="C518" s="273"/>
      <c r="D518" s="273"/>
      <c r="E518" s="273"/>
      <c r="F518" s="273"/>
      <c r="G518" s="273"/>
      <c r="H518" s="273"/>
      <c r="I518" s="273"/>
      <c r="J518" s="273"/>
      <c r="K518" s="273"/>
    </row>
    <row r="519" spans="1:15">
      <c r="A519" s="273"/>
      <c r="B519" s="273"/>
      <c r="C519" s="273"/>
      <c r="D519" s="273"/>
      <c r="E519" s="273"/>
      <c r="F519" s="273"/>
      <c r="G519" s="273"/>
      <c r="H519" s="273"/>
      <c r="I519" s="273"/>
      <c r="J519" s="273"/>
      <c r="K519" s="273"/>
    </row>
    <row r="520" spans="1:15">
      <c r="A520" s="312" t="s">
        <v>447</v>
      </c>
      <c r="B520" s="312"/>
      <c r="C520" s="312"/>
      <c r="E520"/>
      <c r="H520" s="312" t="s">
        <v>578</v>
      </c>
      <c r="I520" s="312"/>
      <c r="J520" s="313">
        <v>45748</v>
      </c>
      <c r="K520" s="312"/>
      <c r="L520" s="312"/>
    </row>
    <row r="521" spans="1:15">
      <c r="A521" s="312" t="s">
        <v>579</v>
      </c>
      <c r="B521" s="312"/>
      <c r="C521" s="312"/>
      <c r="E521"/>
      <c r="I521" s="312"/>
      <c r="J521" s="312"/>
      <c r="K521" s="312"/>
      <c r="L521" s="312"/>
    </row>
    <row r="522" spans="1:15">
      <c r="A522" s="312" t="s">
        <v>580</v>
      </c>
      <c r="B522" s="312"/>
      <c r="C522" s="312"/>
      <c r="D522" s="312"/>
      <c r="E522"/>
      <c r="I522" s="312"/>
      <c r="J522" s="312"/>
      <c r="K522" s="312"/>
      <c r="L522" s="312"/>
    </row>
    <row r="523" spans="1:15">
      <c r="A523" s="312" t="s">
        <v>581</v>
      </c>
      <c r="B523" s="312"/>
      <c r="C523" s="312"/>
      <c r="D523" s="312"/>
      <c r="E523"/>
      <c r="I523" s="312"/>
      <c r="J523" s="312"/>
      <c r="K523" s="312"/>
      <c r="L523" s="312"/>
    </row>
    <row r="524" spans="1:15">
      <c r="A524" s="314" t="s">
        <v>334</v>
      </c>
      <c r="B524" s="315" t="s">
        <v>335</v>
      </c>
      <c r="C524" s="316" t="s">
        <v>336</v>
      </c>
      <c r="D524" s="316" t="s">
        <v>3</v>
      </c>
      <c r="E524" s="315" t="s">
        <v>337</v>
      </c>
      <c r="F524" s="317" t="s">
        <v>5</v>
      </c>
      <c r="G524" s="317"/>
      <c r="H524" s="317" t="s">
        <v>6</v>
      </c>
      <c r="I524" s="317"/>
      <c r="J524" s="317" t="s">
        <v>8</v>
      </c>
      <c r="K524" s="317"/>
      <c r="L524" s="317" t="s">
        <v>7</v>
      </c>
      <c r="M524" s="317"/>
      <c r="N524" s="317" t="s">
        <v>9</v>
      </c>
      <c r="O524" s="317"/>
    </row>
    <row r="525" spans="1:15" ht="60">
      <c r="A525" s="318"/>
      <c r="B525" s="315"/>
      <c r="C525" s="316"/>
      <c r="D525" s="316"/>
      <c r="E525" s="315"/>
      <c r="F525" s="109" t="s">
        <v>339</v>
      </c>
      <c r="G525" s="127" t="s">
        <v>340</v>
      </c>
      <c r="H525" s="109" t="s">
        <v>339</v>
      </c>
      <c r="I525" s="127" t="s">
        <v>340</v>
      </c>
      <c r="J525" s="109" t="s">
        <v>339</v>
      </c>
      <c r="K525" s="127" t="s">
        <v>340</v>
      </c>
      <c r="L525" s="109" t="s">
        <v>339</v>
      </c>
      <c r="M525" s="127" t="s">
        <v>340</v>
      </c>
      <c r="N525" s="109" t="s">
        <v>339</v>
      </c>
      <c r="O525" s="127" t="s">
        <v>340</v>
      </c>
    </row>
    <row r="526" spans="1:15" ht="16.5">
      <c r="A526" s="12">
        <v>1</v>
      </c>
      <c r="B526" s="12"/>
      <c r="C526" s="319" t="s">
        <v>582</v>
      </c>
      <c r="D526" s="320" t="s">
        <v>377</v>
      </c>
      <c r="E526" s="109">
        <v>279.89999999999998</v>
      </c>
      <c r="F526" s="321">
        <v>1018</v>
      </c>
      <c r="G526" s="322">
        <f t="shared" ref="G526:G589" si="25">E526*F526</f>
        <v>284938.19999999995</v>
      </c>
      <c r="H526" s="322"/>
      <c r="I526" s="12"/>
      <c r="J526" s="12"/>
      <c r="K526" s="12"/>
      <c r="L526" s="12"/>
      <c r="M526" s="12"/>
      <c r="N526" s="12"/>
      <c r="O526" s="12"/>
    </row>
    <row r="527" spans="1:15" ht="16.5">
      <c r="A527" s="12">
        <v>2</v>
      </c>
      <c r="B527" s="12"/>
      <c r="C527" s="319" t="s">
        <v>583</v>
      </c>
      <c r="D527" s="320" t="s">
        <v>377</v>
      </c>
      <c r="E527" s="109">
        <v>135</v>
      </c>
      <c r="F527" s="321">
        <v>1535</v>
      </c>
      <c r="G527" s="322">
        <f t="shared" si="25"/>
        <v>207225</v>
      </c>
      <c r="H527" s="322"/>
      <c r="I527" s="12"/>
      <c r="J527" s="12"/>
      <c r="K527" s="12"/>
      <c r="L527" s="12"/>
      <c r="M527" s="12"/>
      <c r="N527" s="12"/>
      <c r="O527" s="12"/>
    </row>
    <row r="528" spans="1:15" ht="16.5">
      <c r="A528" s="12">
        <v>3</v>
      </c>
      <c r="B528" s="12"/>
      <c r="C528" s="319" t="s">
        <v>584</v>
      </c>
      <c r="D528" s="320" t="s">
        <v>377</v>
      </c>
      <c r="E528" s="109">
        <v>49.95</v>
      </c>
      <c r="F528" s="321">
        <v>388</v>
      </c>
      <c r="G528" s="12">
        <f t="shared" si="25"/>
        <v>19380.600000000002</v>
      </c>
      <c r="H528" s="12"/>
      <c r="I528" s="12"/>
      <c r="J528" s="12"/>
      <c r="K528" s="12"/>
      <c r="L528" s="12"/>
      <c r="M528" s="12"/>
      <c r="N528" s="12"/>
      <c r="O528" s="12"/>
    </row>
    <row r="529" spans="1:15" ht="16.5">
      <c r="A529" s="12">
        <v>4</v>
      </c>
      <c r="B529" s="12"/>
      <c r="C529" s="319" t="s">
        <v>585</v>
      </c>
      <c r="D529" s="320" t="s">
        <v>377</v>
      </c>
      <c r="E529" s="109">
        <v>18000</v>
      </c>
      <c r="F529" s="323">
        <v>37</v>
      </c>
      <c r="G529" s="12">
        <f t="shared" si="25"/>
        <v>666000</v>
      </c>
      <c r="H529" s="12"/>
      <c r="I529" s="12"/>
      <c r="J529" s="12"/>
      <c r="K529" s="12"/>
      <c r="L529" s="12"/>
      <c r="M529" s="12"/>
      <c r="N529" s="12"/>
      <c r="O529" s="12"/>
    </row>
    <row r="530" spans="1:15" ht="33">
      <c r="A530" s="12">
        <v>5</v>
      </c>
      <c r="B530" s="12"/>
      <c r="C530" s="324" t="s">
        <v>586</v>
      </c>
      <c r="D530" s="325"/>
      <c r="E530" s="109">
        <v>202.65</v>
      </c>
      <c r="F530" s="326">
        <v>100</v>
      </c>
      <c r="G530" s="12">
        <f t="shared" si="25"/>
        <v>20265</v>
      </c>
      <c r="H530" s="322"/>
      <c r="I530" s="12"/>
      <c r="J530" s="12"/>
      <c r="K530" s="12"/>
      <c r="L530" s="12"/>
      <c r="M530" s="12"/>
      <c r="N530" s="12"/>
      <c r="O530" s="12"/>
    </row>
    <row r="531" spans="1:15" ht="16.5">
      <c r="A531" s="12">
        <v>6</v>
      </c>
      <c r="B531" s="12"/>
      <c r="C531" s="324" t="s">
        <v>587</v>
      </c>
      <c r="D531" s="325" t="s">
        <v>279</v>
      </c>
      <c r="E531" s="109">
        <v>29115</v>
      </c>
      <c r="F531" s="327">
        <v>1</v>
      </c>
      <c r="G531" s="12">
        <f t="shared" si="25"/>
        <v>29115</v>
      </c>
      <c r="H531" s="12"/>
      <c r="I531" s="12"/>
      <c r="J531" s="12"/>
      <c r="K531" s="12"/>
      <c r="L531" s="12"/>
      <c r="M531" s="12"/>
      <c r="N531" s="12"/>
      <c r="O531" s="12"/>
    </row>
    <row r="532" spans="1:15" ht="16.5">
      <c r="A532" s="12">
        <v>7</v>
      </c>
      <c r="B532" s="12"/>
      <c r="C532" s="328" t="s">
        <v>588</v>
      </c>
      <c r="D532" s="325" t="s">
        <v>589</v>
      </c>
      <c r="E532" s="109">
        <v>76.599999999999994</v>
      </c>
      <c r="F532" s="327">
        <v>990</v>
      </c>
      <c r="G532" s="12">
        <f t="shared" si="25"/>
        <v>75834</v>
      </c>
      <c r="H532" s="12"/>
      <c r="I532" s="12"/>
      <c r="J532" s="12"/>
      <c r="K532" s="12"/>
      <c r="L532" s="12"/>
      <c r="M532" s="12"/>
      <c r="N532" s="12"/>
      <c r="O532" s="12"/>
    </row>
    <row r="533" spans="1:15" ht="33">
      <c r="A533" s="12">
        <v>8</v>
      </c>
      <c r="B533" s="12"/>
      <c r="C533" s="324" t="s">
        <v>590</v>
      </c>
      <c r="D533" s="325" t="s">
        <v>591</v>
      </c>
      <c r="E533" s="109">
        <v>172759</v>
      </c>
      <c r="F533" s="329">
        <v>1</v>
      </c>
      <c r="G533" s="12">
        <f t="shared" si="25"/>
        <v>172759</v>
      </c>
      <c r="H533" s="12"/>
      <c r="I533" s="12"/>
      <c r="J533" s="12"/>
      <c r="K533" s="12"/>
      <c r="L533" s="12"/>
      <c r="M533" s="12"/>
      <c r="N533" s="12"/>
      <c r="O533" s="12"/>
    </row>
    <row r="534" spans="1:15" ht="33">
      <c r="A534" s="12">
        <v>9</v>
      </c>
      <c r="B534" s="12"/>
      <c r="C534" s="324" t="s">
        <v>592</v>
      </c>
      <c r="D534" s="325" t="s">
        <v>591</v>
      </c>
      <c r="E534" s="109">
        <v>162558</v>
      </c>
      <c r="F534" s="329">
        <v>1</v>
      </c>
      <c r="G534" s="12">
        <f t="shared" si="25"/>
        <v>162558</v>
      </c>
      <c r="H534" s="12"/>
      <c r="I534" s="12"/>
      <c r="J534" s="12"/>
      <c r="K534" s="12"/>
      <c r="L534" s="12"/>
      <c r="M534" s="12"/>
      <c r="N534" s="12"/>
      <c r="O534" s="12"/>
    </row>
    <row r="535" spans="1:15" ht="16.5">
      <c r="A535" s="12">
        <v>10</v>
      </c>
      <c r="B535" s="12"/>
      <c r="C535" s="324" t="s">
        <v>593</v>
      </c>
      <c r="D535" s="325" t="s">
        <v>152</v>
      </c>
      <c r="E535" s="109">
        <v>22950</v>
      </c>
      <c r="F535" s="329">
        <v>7</v>
      </c>
      <c r="G535" s="12">
        <f t="shared" si="25"/>
        <v>160650</v>
      </c>
      <c r="H535" s="12"/>
      <c r="I535" s="12"/>
      <c r="J535" s="12"/>
      <c r="K535" s="12"/>
      <c r="L535" s="12"/>
      <c r="M535" s="12"/>
      <c r="N535" s="12"/>
      <c r="O535" s="12"/>
    </row>
    <row r="536" spans="1:15" ht="33">
      <c r="A536" s="12">
        <v>11</v>
      </c>
      <c r="B536" s="12"/>
      <c r="C536" s="324" t="s">
        <v>594</v>
      </c>
      <c r="D536" s="325" t="s">
        <v>20</v>
      </c>
      <c r="E536" s="109">
        <v>5221</v>
      </c>
      <c r="F536" s="329">
        <v>4</v>
      </c>
      <c r="G536" s="12">
        <f t="shared" si="25"/>
        <v>20884</v>
      </c>
      <c r="H536" s="12"/>
      <c r="I536" s="12"/>
      <c r="J536" s="12"/>
      <c r="K536" s="12"/>
      <c r="L536" s="12"/>
      <c r="M536" s="12"/>
      <c r="N536" s="12"/>
      <c r="O536" s="12"/>
    </row>
    <row r="537" spans="1:15" ht="16.5">
      <c r="A537" s="12">
        <v>12</v>
      </c>
      <c r="B537" s="12"/>
      <c r="C537" s="324" t="s">
        <v>595</v>
      </c>
      <c r="D537" s="325" t="s">
        <v>152</v>
      </c>
      <c r="E537" s="109">
        <v>14185.2</v>
      </c>
      <c r="F537" s="329">
        <v>1</v>
      </c>
      <c r="G537" s="12">
        <f t="shared" si="25"/>
        <v>14185.2</v>
      </c>
      <c r="H537" s="12"/>
      <c r="I537" s="12"/>
      <c r="J537" s="12"/>
      <c r="K537" s="12"/>
      <c r="L537" s="12"/>
      <c r="M537" s="12"/>
      <c r="N537" s="12"/>
      <c r="O537" s="12"/>
    </row>
    <row r="538" spans="1:15" ht="16.5">
      <c r="A538" s="12">
        <v>13</v>
      </c>
      <c r="B538" s="12"/>
      <c r="C538" s="324" t="s">
        <v>596</v>
      </c>
      <c r="D538" s="325" t="s">
        <v>152</v>
      </c>
      <c r="E538" s="109">
        <v>13046.8</v>
      </c>
      <c r="F538" s="327">
        <v>2</v>
      </c>
      <c r="G538" s="12">
        <f t="shared" si="25"/>
        <v>26093.599999999999</v>
      </c>
      <c r="H538" s="12"/>
      <c r="I538" s="12"/>
      <c r="J538" s="12"/>
      <c r="K538" s="12"/>
      <c r="L538" s="12"/>
      <c r="M538" s="12"/>
      <c r="N538" s="12"/>
      <c r="O538" s="12"/>
    </row>
    <row r="539" spans="1:15" ht="33">
      <c r="A539" s="12">
        <v>14</v>
      </c>
      <c r="B539" s="12"/>
      <c r="C539" s="324" t="s">
        <v>597</v>
      </c>
      <c r="D539" s="325" t="s">
        <v>591</v>
      </c>
      <c r="E539" s="109">
        <v>290</v>
      </c>
      <c r="F539" s="329">
        <v>4</v>
      </c>
      <c r="G539" s="12">
        <f t="shared" si="25"/>
        <v>1160</v>
      </c>
      <c r="H539" s="12"/>
      <c r="I539" s="12"/>
      <c r="J539" s="12"/>
      <c r="K539" s="12"/>
      <c r="L539" s="12"/>
      <c r="M539" s="12"/>
      <c r="N539" s="12"/>
      <c r="O539" s="12"/>
    </row>
    <row r="540" spans="1:15" ht="49.5">
      <c r="A540" s="12">
        <v>15</v>
      </c>
      <c r="B540" s="12"/>
      <c r="C540" s="324" t="s">
        <v>598</v>
      </c>
      <c r="D540" s="325" t="s">
        <v>152</v>
      </c>
      <c r="E540" s="109">
        <v>60000</v>
      </c>
      <c r="F540" s="329">
        <v>1</v>
      </c>
      <c r="G540" s="12">
        <f t="shared" si="25"/>
        <v>60000</v>
      </c>
      <c r="H540" s="12"/>
      <c r="I540" s="12"/>
      <c r="J540" s="12"/>
      <c r="K540" s="12"/>
      <c r="L540" s="12"/>
      <c r="M540" s="12"/>
      <c r="N540" s="12"/>
      <c r="O540" s="12"/>
    </row>
    <row r="541" spans="1:15" ht="16.5">
      <c r="A541" s="12">
        <v>16</v>
      </c>
      <c r="B541" s="12"/>
      <c r="C541" s="324" t="s">
        <v>599</v>
      </c>
      <c r="D541" s="325" t="s">
        <v>152</v>
      </c>
      <c r="E541" s="109">
        <v>1610</v>
      </c>
      <c r="F541" s="329">
        <v>76</v>
      </c>
      <c r="G541" s="12">
        <f t="shared" si="25"/>
        <v>122360</v>
      </c>
      <c r="H541" s="12"/>
      <c r="I541" s="12"/>
      <c r="J541" s="12"/>
      <c r="K541" s="12"/>
      <c r="L541" s="12"/>
      <c r="M541" s="12"/>
      <c r="N541" s="12"/>
      <c r="O541" s="12"/>
    </row>
    <row r="542" spans="1:15" ht="16.5">
      <c r="A542" s="12">
        <v>17</v>
      </c>
      <c r="B542" s="12"/>
      <c r="C542" s="324" t="s">
        <v>600</v>
      </c>
      <c r="D542" s="325" t="s">
        <v>152</v>
      </c>
      <c r="E542" s="109">
        <v>999</v>
      </c>
      <c r="F542" s="327">
        <v>54</v>
      </c>
      <c r="G542" s="12">
        <f t="shared" si="25"/>
        <v>53946</v>
      </c>
      <c r="H542" s="322"/>
      <c r="I542" s="12"/>
      <c r="J542" s="12"/>
      <c r="K542" s="12"/>
      <c r="L542" s="12"/>
      <c r="M542" s="12"/>
      <c r="N542" s="12"/>
      <c r="O542" s="12"/>
    </row>
    <row r="543" spans="1:15" ht="16.5">
      <c r="A543" s="12">
        <v>18</v>
      </c>
      <c r="B543" s="12"/>
      <c r="C543" s="324" t="s">
        <v>601</v>
      </c>
      <c r="D543" s="325" t="s">
        <v>152</v>
      </c>
      <c r="E543" s="109">
        <v>599</v>
      </c>
      <c r="F543" s="329">
        <v>14</v>
      </c>
      <c r="G543" s="12">
        <f t="shared" si="25"/>
        <v>8386</v>
      </c>
      <c r="H543" s="12"/>
      <c r="I543" s="12"/>
      <c r="J543" s="12"/>
      <c r="K543" s="12"/>
      <c r="L543" s="12"/>
      <c r="M543" s="12"/>
      <c r="N543" s="12"/>
      <c r="O543" s="12"/>
    </row>
    <row r="544" spans="1:15" ht="16.5">
      <c r="A544" s="12">
        <v>19</v>
      </c>
      <c r="B544" s="12"/>
      <c r="C544" s="324" t="s">
        <v>601</v>
      </c>
      <c r="D544" s="325" t="s">
        <v>152</v>
      </c>
      <c r="E544" s="109">
        <v>1310</v>
      </c>
      <c r="F544" s="329">
        <v>15</v>
      </c>
      <c r="G544" s="12">
        <f t="shared" si="25"/>
        <v>19650</v>
      </c>
      <c r="H544" s="12"/>
      <c r="I544" s="12"/>
      <c r="J544" s="12"/>
      <c r="K544" s="12"/>
      <c r="L544" s="12"/>
      <c r="M544" s="12"/>
      <c r="N544" s="12"/>
      <c r="O544" s="12"/>
    </row>
    <row r="545" spans="1:15" ht="16.5">
      <c r="A545" s="12">
        <v>20</v>
      </c>
      <c r="B545" s="12"/>
      <c r="C545" s="324" t="s">
        <v>602</v>
      </c>
      <c r="D545" s="325" t="s">
        <v>152</v>
      </c>
      <c r="E545" s="109">
        <v>860</v>
      </c>
      <c r="F545" s="329">
        <v>143</v>
      </c>
      <c r="G545" s="12">
        <f t="shared" si="25"/>
        <v>122980</v>
      </c>
      <c r="H545" s="12"/>
      <c r="I545" s="12"/>
      <c r="J545" s="12"/>
      <c r="K545" s="12"/>
      <c r="L545" s="12"/>
      <c r="M545" s="12"/>
      <c r="N545" s="12"/>
      <c r="O545" s="12"/>
    </row>
    <row r="546" spans="1:15" ht="16.5">
      <c r="A546" s="12">
        <v>21</v>
      </c>
      <c r="B546" s="12"/>
      <c r="C546" s="324" t="s">
        <v>603</v>
      </c>
      <c r="D546" s="325" t="s">
        <v>152</v>
      </c>
      <c r="E546" s="330">
        <v>1080</v>
      </c>
      <c r="F546" s="327">
        <v>6</v>
      </c>
      <c r="G546" s="12">
        <f t="shared" si="25"/>
        <v>6480</v>
      </c>
      <c r="H546" s="12"/>
      <c r="I546" s="12"/>
      <c r="J546" s="12"/>
      <c r="K546" s="12"/>
      <c r="L546" s="12"/>
      <c r="M546" s="12"/>
      <c r="N546" s="12"/>
      <c r="O546" s="12"/>
    </row>
    <row r="547" spans="1:15" ht="16.5">
      <c r="A547" s="12">
        <v>22</v>
      </c>
      <c r="B547" s="12"/>
      <c r="C547" s="324" t="s">
        <v>603</v>
      </c>
      <c r="D547" s="325" t="s">
        <v>152</v>
      </c>
      <c r="E547" s="330">
        <v>2599.65</v>
      </c>
      <c r="F547" s="327">
        <v>20</v>
      </c>
      <c r="G547" s="12">
        <f t="shared" si="25"/>
        <v>51993</v>
      </c>
      <c r="H547" s="12"/>
      <c r="I547" s="12"/>
      <c r="J547" s="12"/>
      <c r="K547" s="12"/>
      <c r="L547" s="12"/>
      <c r="M547" s="12"/>
      <c r="N547" s="12"/>
      <c r="O547" s="12"/>
    </row>
    <row r="548" spans="1:15" ht="16.5">
      <c r="A548" s="12">
        <v>23</v>
      </c>
      <c r="B548" s="12"/>
      <c r="C548" s="324" t="s">
        <v>604</v>
      </c>
      <c r="D548" s="325" t="s">
        <v>591</v>
      </c>
      <c r="E548" s="109">
        <v>1685.48</v>
      </c>
      <c r="F548" s="327">
        <v>10</v>
      </c>
      <c r="G548" s="12">
        <f t="shared" si="25"/>
        <v>16854.8</v>
      </c>
      <c r="H548" s="12"/>
      <c r="I548" s="12"/>
      <c r="J548" s="12"/>
      <c r="K548" s="12"/>
      <c r="L548" s="12"/>
      <c r="M548" s="12"/>
      <c r="N548" s="12"/>
      <c r="O548" s="12"/>
    </row>
    <row r="549" spans="1:15" ht="16.5">
      <c r="A549" s="12">
        <v>24</v>
      </c>
      <c r="B549" s="12"/>
      <c r="C549" s="324" t="s">
        <v>605</v>
      </c>
      <c r="D549" s="325" t="s">
        <v>152</v>
      </c>
      <c r="E549" s="109">
        <v>1123.7</v>
      </c>
      <c r="F549" s="329">
        <v>4</v>
      </c>
      <c r="G549" s="12">
        <f t="shared" si="25"/>
        <v>4494.8</v>
      </c>
      <c r="H549" s="331"/>
      <c r="I549" s="12"/>
      <c r="J549" s="12"/>
      <c r="K549" s="12"/>
      <c r="L549" s="12"/>
      <c r="M549" s="12"/>
      <c r="N549" s="12"/>
      <c r="O549" s="12"/>
    </row>
    <row r="550" spans="1:15" ht="16.5">
      <c r="A550" s="12">
        <v>25</v>
      </c>
      <c r="B550" s="12"/>
      <c r="C550" s="324" t="s">
        <v>606</v>
      </c>
      <c r="D550" s="325" t="s">
        <v>152</v>
      </c>
      <c r="E550" s="109">
        <v>2365.9</v>
      </c>
      <c r="F550" s="327">
        <v>38</v>
      </c>
      <c r="G550" s="12">
        <f t="shared" si="25"/>
        <v>89904.2</v>
      </c>
      <c r="H550" s="12"/>
      <c r="I550" s="12"/>
      <c r="J550" s="12"/>
      <c r="K550" s="12"/>
      <c r="L550" s="12"/>
      <c r="M550" s="12"/>
      <c r="N550" s="12"/>
      <c r="O550" s="12"/>
    </row>
    <row r="551" spans="1:15" ht="16.5">
      <c r="A551" s="12">
        <v>26</v>
      </c>
      <c r="B551" s="12"/>
      <c r="C551" s="324" t="s">
        <v>607</v>
      </c>
      <c r="D551" s="325" t="s">
        <v>152</v>
      </c>
      <c r="E551" s="109">
        <v>2752.25</v>
      </c>
      <c r="F551" s="327">
        <v>0</v>
      </c>
      <c r="G551" s="12">
        <f t="shared" si="25"/>
        <v>0</v>
      </c>
      <c r="H551" s="322"/>
      <c r="I551" s="12"/>
      <c r="J551" s="12"/>
      <c r="K551" s="12"/>
      <c r="L551" s="12"/>
      <c r="M551" s="12"/>
      <c r="N551" s="12"/>
      <c r="O551" s="12"/>
    </row>
    <row r="552" spans="1:15" ht="16.5">
      <c r="A552" s="12">
        <v>27</v>
      </c>
      <c r="B552" s="12"/>
      <c r="C552" s="324" t="s">
        <v>608</v>
      </c>
      <c r="D552" s="325" t="s">
        <v>152</v>
      </c>
      <c r="E552" s="109">
        <v>2175.5</v>
      </c>
      <c r="F552" s="327">
        <v>14</v>
      </c>
      <c r="G552" s="12">
        <f t="shared" si="25"/>
        <v>30457</v>
      </c>
      <c r="H552" s="322"/>
      <c r="I552" s="12"/>
      <c r="J552" s="12"/>
      <c r="K552" s="12"/>
      <c r="L552" s="12"/>
      <c r="M552" s="12"/>
      <c r="N552" s="12"/>
      <c r="O552" s="12"/>
    </row>
    <row r="553" spans="1:15" ht="16.5">
      <c r="A553" s="12">
        <v>28</v>
      </c>
      <c r="B553" s="12"/>
      <c r="C553" s="324" t="s">
        <v>609</v>
      </c>
      <c r="D553" s="325" t="s">
        <v>152</v>
      </c>
      <c r="E553" s="109">
        <v>3957.72</v>
      </c>
      <c r="F553" s="327">
        <v>60</v>
      </c>
      <c r="G553" s="12">
        <f t="shared" si="25"/>
        <v>237463.19999999998</v>
      </c>
      <c r="H553" s="322"/>
      <c r="I553" s="12"/>
      <c r="J553" s="12"/>
      <c r="K553" s="12"/>
      <c r="L553" s="12"/>
      <c r="M553" s="12"/>
      <c r="N553" s="12"/>
      <c r="O553" s="12"/>
    </row>
    <row r="554" spans="1:15" ht="16.5">
      <c r="A554" s="12">
        <v>29</v>
      </c>
      <c r="B554" s="12"/>
      <c r="C554" s="324" t="s">
        <v>610</v>
      </c>
      <c r="D554" s="325" t="s">
        <v>152</v>
      </c>
      <c r="E554" s="109">
        <v>117</v>
      </c>
      <c r="F554" s="329">
        <v>19</v>
      </c>
      <c r="G554" s="12">
        <f t="shared" si="25"/>
        <v>2223</v>
      </c>
      <c r="H554" s="12"/>
      <c r="I554" s="12"/>
      <c r="J554" s="12"/>
      <c r="K554" s="12"/>
      <c r="L554" s="12"/>
      <c r="M554" s="12"/>
      <c r="N554" s="12"/>
      <c r="O554" s="12"/>
    </row>
    <row r="555" spans="1:15" ht="16.5">
      <c r="A555" s="12">
        <v>30</v>
      </c>
      <c r="B555" s="12"/>
      <c r="C555" s="324" t="s">
        <v>611</v>
      </c>
      <c r="D555" s="325" t="s">
        <v>152</v>
      </c>
      <c r="E555" s="109">
        <v>710</v>
      </c>
      <c r="F555" s="329">
        <v>9</v>
      </c>
      <c r="G555" s="12">
        <f t="shared" si="25"/>
        <v>6390</v>
      </c>
      <c r="H555" s="12"/>
      <c r="I555" s="12"/>
      <c r="J555" s="12"/>
      <c r="K555" s="12"/>
      <c r="L555" s="12"/>
      <c r="M555" s="12"/>
      <c r="N555" s="12"/>
      <c r="O555" s="12"/>
    </row>
    <row r="556" spans="1:15" ht="16.5">
      <c r="A556" s="12">
        <v>31</v>
      </c>
      <c r="B556" s="12"/>
      <c r="C556" s="324" t="s">
        <v>612</v>
      </c>
      <c r="D556" s="325" t="s">
        <v>152</v>
      </c>
      <c r="E556" s="109">
        <v>1271.2</v>
      </c>
      <c r="F556" s="327">
        <v>8</v>
      </c>
      <c r="G556" s="322">
        <f t="shared" si="25"/>
        <v>10169.6</v>
      </c>
      <c r="H556" s="12"/>
      <c r="I556" s="12"/>
      <c r="J556" s="12"/>
      <c r="K556" s="12"/>
      <c r="L556" s="12"/>
      <c r="M556" s="12"/>
      <c r="N556" s="12"/>
      <c r="O556" s="12"/>
    </row>
    <row r="557" spans="1:15" ht="16.5">
      <c r="A557" s="12">
        <v>32</v>
      </c>
      <c r="B557" s="12"/>
      <c r="C557" s="324" t="s">
        <v>613</v>
      </c>
      <c r="D557" s="325" t="s">
        <v>152</v>
      </c>
      <c r="E557" s="109">
        <v>610</v>
      </c>
      <c r="F557" s="329">
        <v>2</v>
      </c>
      <c r="G557" s="12">
        <f t="shared" si="25"/>
        <v>1220</v>
      </c>
      <c r="H557" s="12"/>
      <c r="I557" s="12"/>
      <c r="J557" s="12"/>
      <c r="K557" s="12"/>
      <c r="L557" s="12"/>
      <c r="M557" s="12"/>
      <c r="N557" s="12"/>
      <c r="O557" s="12"/>
    </row>
    <row r="558" spans="1:15" ht="16.5">
      <c r="A558" s="12">
        <v>33</v>
      </c>
      <c r="B558" s="12"/>
      <c r="C558" s="324" t="s">
        <v>614</v>
      </c>
      <c r="D558" s="325" t="s">
        <v>152</v>
      </c>
      <c r="E558" s="109">
        <v>1072.5999999999999</v>
      </c>
      <c r="F558" s="329">
        <v>1</v>
      </c>
      <c r="G558" s="12">
        <f t="shared" si="25"/>
        <v>1072.5999999999999</v>
      </c>
      <c r="H558" s="12"/>
      <c r="I558" s="12"/>
      <c r="J558" s="12"/>
      <c r="K558" s="12"/>
      <c r="L558" s="12"/>
      <c r="M558" s="12"/>
      <c r="N558" s="12"/>
      <c r="O558" s="12"/>
    </row>
    <row r="559" spans="1:15" ht="16.5">
      <c r="A559" s="12">
        <v>34</v>
      </c>
      <c r="B559" s="12"/>
      <c r="C559" s="324" t="s">
        <v>614</v>
      </c>
      <c r="D559" s="325" t="s">
        <v>152</v>
      </c>
      <c r="E559" s="109">
        <v>410</v>
      </c>
      <c r="F559" s="329">
        <v>8</v>
      </c>
      <c r="G559" s="12">
        <f t="shared" si="25"/>
        <v>3280</v>
      </c>
      <c r="H559" s="12"/>
      <c r="I559" s="12"/>
      <c r="J559" s="12"/>
      <c r="K559" s="12"/>
      <c r="L559" s="12"/>
      <c r="M559" s="12"/>
      <c r="N559" s="12"/>
      <c r="O559" s="12"/>
    </row>
    <row r="560" spans="1:15" ht="16.5">
      <c r="A560" s="12">
        <v>35</v>
      </c>
      <c r="B560" s="12"/>
      <c r="C560" s="324" t="s">
        <v>614</v>
      </c>
      <c r="D560" s="325" t="s">
        <v>152</v>
      </c>
      <c r="E560" s="109">
        <v>576</v>
      </c>
      <c r="F560" s="329">
        <v>5</v>
      </c>
      <c r="G560" s="12">
        <f t="shared" si="25"/>
        <v>2880</v>
      </c>
      <c r="H560" s="12"/>
      <c r="I560" s="12"/>
      <c r="J560" s="12"/>
      <c r="K560" s="12"/>
      <c r="L560" s="12"/>
      <c r="M560" s="12"/>
      <c r="N560" s="12"/>
      <c r="O560" s="12"/>
    </row>
    <row r="561" spans="1:15" ht="16.5">
      <c r="A561" s="12">
        <v>36</v>
      </c>
      <c r="B561" s="12"/>
      <c r="C561" s="324" t="s">
        <v>615</v>
      </c>
      <c r="D561" s="325" t="s">
        <v>152</v>
      </c>
      <c r="E561" s="109">
        <v>550.48</v>
      </c>
      <c r="F561" s="329">
        <v>5</v>
      </c>
      <c r="G561" s="12">
        <f t="shared" si="25"/>
        <v>2752.4</v>
      </c>
      <c r="H561" s="12"/>
      <c r="I561" s="12"/>
      <c r="J561" s="12"/>
      <c r="K561" s="12"/>
      <c r="L561" s="12"/>
      <c r="M561" s="12"/>
      <c r="N561" s="12"/>
      <c r="O561" s="12"/>
    </row>
    <row r="562" spans="1:15" ht="16.5">
      <c r="A562" s="12">
        <v>37</v>
      </c>
      <c r="B562" s="12"/>
      <c r="C562" s="324" t="s">
        <v>616</v>
      </c>
      <c r="D562" s="325" t="s">
        <v>21</v>
      </c>
      <c r="E562" s="109">
        <v>550.48</v>
      </c>
      <c r="F562" s="329">
        <v>5</v>
      </c>
      <c r="G562" s="12">
        <f t="shared" si="25"/>
        <v>2752.4</v>
      </c>
      <c r="H562" s="12"/>
      <c r="I562" s="12"/>
      <c r="J562" s="12"/>
      <c r="K562" s="12"/>
      <c r="L562" s="12"/>
      <c r="M562" s="12"/>
      <c r="N562" s="12"/>
      <c r="O562" s="12"/>
    </row>
    <row r="563" spans="1:15" ht="16.5">
      <c r="A563" s="12">
        <v>38</v>
      </c>
      <c r="B563" s="12"/>
      <c r="C563" s="324" t="s">
        <v>617</v>
      </c>
      <c r="D563" s="325" t="s">
        <v>279</v>
      </c>
      <c r="E563" s="109">
        <v>710</v>
      </c>
      <c r="F563" s="329">
        <v>2</v>
      </c>
      <c r="G563" s="12">
        <f t="shared" si="25"/>
        <v>1420</v>
      </c>
      <c r="H563" s="12"/>
      <c r="I563" s="12"/>
      <c r="J563" s="12"/>
      <c r="K563" s="12"/>
      <c r="L563" s="12"/>
      <c r="M563" s="12"/>
      <c r="N563" s="12"/>
      <c r="O563" s="12"/>
    </row>
    <row r="564" spans="1:15" ht="16.5">
      <c r="A564" s="12">
        <v>39</v>
      </c>
      <c r="B564" s="12"/>
      <c r="C564" s="324" t="s">
        <v>618</v>
      </c>
      <c r="D564" s="325" t="s">
        <v>21</v>
      </c>
      <c r="E564" s="109">
        <v>1710</v>
      </c>
      <c r="F564" s="329">
        <v>4</v>
      </c>
      <c r="G564" s="12">
        <f t="shared" si="25"/>
        <v>6840</v>
      </c>
      <c r="H564" s="12"/>
      <c r="I564" s="12"/>
      <c r="J564" s="12"/>
      <c r="K564" s="12"/>
      <c r="L564" s="12"/>
      <c r="M564" s="12"/>
      <c r="N564" s="12"/>
      <c r="O564" s="12"/>
    </row>
    <row r="565" spans="1:15" ht="16.5">
      <c r="A565" s="12">
        <v>40</v>
      </c>
      <c r="B565" s="12"/>
      <c r="C565" s="324" t="s">
        <v>619</v>
      </c>
      <c r="D565" s="325" t="s">
        <v>152</v>
      </c>
      <c r="E565" s="109">
        <v>1888</v>
      </c>
      <c r="F565" s="329">
        <v>18</v>
      </c>
      <c r="G565" s="12">
        <f t="shared" si="25"/>
        <v>33984</v>
      </c>
      <c r="H565" s="322"/>
      <c r="I565" s="12"/>
      <c r="J565" s="12"/>
      <c r="K565" s="12"/>
      <c r="L565" s="12"/>
      <c r="M565" s="12"/>
      <c r="N565" s="12"/>
      <c r="O565" s="12"/>
    </row>
    <row r="566" spans="1:15" ht="16.5">
      <c r="A566" s="12">
        <v>41</v>
      </c>
      <c r="B566" s="12"/>
      <c r="C566" s="324" t="s">
        <v>620</v>
      </c>
      <c r="D566" s="325" t="s">
        <v>152</v>
      </c>
      <c r="E566" s="109">
        <v>810</v>
      </c>
      <c r="F566" s="329">
        <v>24</v>
      </c>
      <c r="G566" s="12">
        <f t="shared" si="25"/>
        <v>19440</v>
      </c>
      <c r="H566" s="12"/>
      <c r="I566" s="12"/>
      <c r="J566" s="12"/>
      <c r="K566" s="12"/>
      <c r="L566" s="12"/>
      <c r="M566" s="12"/>
      <c r="N566" s="12"/>
      <c r="O566" s="12"/>
    </row>
    <row r="567" spans="1:15" ht="16.5">
      <c r="A567" s="12">
        <v>42</v>
      </c>
      <c r="B567" s="12"/>
      <c r="C567" s="324" t="s">
        <v>621</v>
      </c>
      <c r="D567" s="325" t="s">
        <v>279</v>
      </c>
      <c r="E567" s="330">
        <v>5210</v>
      </c>
      <c r="F567" s="327">
        <v>12</v>
      </c>
      <c r="G567" s="12">
        <f t="shared" si="25"/>
        <v>62520</v>
      </c>
      <c r="H567" s="12"/>
      <c r="I567" s="12"/>
      <c r="J567" s="12"/>
      <c r="K567" s="12"/>
      <c r="L567" s="12"/>
      <c r="M567" s="12"/>
      <c r="N567" s="12"/>
      <c r="O567" s="12"/>
    </row>
    <row r="568" spans="1:15" ht="16.5">
      <c r="A568" s="12">
        <v>43</v>
      </c>
      <c r="B568" s="12"/>
      <c r="C568" s="324" t="s">
        <v>622</v>
      </c>
      <c r="D568" s="325" t="s">
        <v>152</v>
      </c>
      <c r="E568" s="109">
        <v>8128.9</v>
      </c>
      <c r="F568" s="329">
        <v>2</v>
      </c>
      <c r="G568" s="12">
        <f t="shared" si="25"/>
        <v>16257.8</v>
      </c>
      <c r="H568" s="12"/>
      <c r="I568" s="12"/>
      <c r="J568" s="12"/>
      <c r="K568" s="12"/>
      <c r="L568" s="12"/>
      <c r="M568" s="12"/>
      <c r="N568" s="12"/>
      <c r="O568" s="12"/>
    </row>
    <row r="569" spans="1:15" ht="16.5">
      <c r="A569" s="12">
        <v>44</v>
      </c>
      <c r="B569" s="12"/>
      <c r="C569" s="324" t="s">
        <v>623</v>
      </c>
      <c r="D569" s="325" t="s">
        <v>152</v>
      </c>
      <c r="E569" s="109">
        <v>4494.6000000000004</v>
      </c>
      <c r="F569" s="327">
        <v>2</v>
      </c>
      <c r="G569" s="12">
        <f t="shared" si="25"/>
        <v>8989.2000000000007</v>
      </c>
      <c r="H569" s="12"/>
      <c r="I569" s="12"/>
      <c r="J569" s="12"/>
      <c r="K569" s="12"/>
      <c r="L569" s="12"/>
      <c r="M569" s="12"/>
      <c r="N569" s="12"/>
      <c r="O569" s="12"/>
    </row>
    <row r="570" spans="1:15" ht="16.5">
      <c r="A570" s="12">
        <v>45</v>
      </c>
      <c r="B570" s="12"/>
      <c r="C570" s="324" t="s">
        <v>624</v>
      </c>
      <c r="D570" s="325" t="s">
        <v>625</v>
      </c>
      <c r="E570" s="330">
        <v>3610</v>
      </c>
      <c r="F570" s="327">
        <v>13</v>
      </c>
      <c r="G570" s="12">
        <f t="shared" si="25"/>
        <v>46930</v>
      </c>
      <c r="H570" s="12"/>
      <c r="I570" s="12"/>
      <c r="J570" s="12"/>
      <c r="K570" s="12"/>
      <c r="L570" s="12"/>
      <c r="M570" s="12"/>
      <c r="N570" s="12"/>
      <c r="O570" s="12"/>
    </row>
    <row r="571" spans="1:15" ht="33">
      <c r="A571" s="12">
        <v>46</v>
      </c>
      <c r="B571" s="12"/>
      <c r="C571" s="324" t="s">
        <v>626</v>
      </c>
      <c r="D571" s="325" t="s">
        <v>591</v>
      </c>
      <c r="E571" s="109">
        <v>13554</v>
      </c>
      <c r="F571" s="329">
        <v>1</v>
      </c>
      <c r="G571" s="12">
        <f t="shared" si="25"/>
        <v>13554</v>
      </c>
      <c r="H571" s="12"/>
      <c r="I571" s="12"/>
      <c r="J571" s="12"/>
      <c r="K571" s="12"/>
      <c r="L571" s="12"/>
      <c r="M571" s="12"/>
      <c r="N571" s="12"/>
      <c r="O571" s="12"/>
    </row>
    <row r="572" spans="1:15" ht="33">
      <c r="A572" s="12">
        <v>47</v>
      </c>
      <c r="B572" s="12"/>
      <c r="C572" s="324" t="s">
        <v>627</v>
      </c>
      <c r="D572" s="325" t="s">
        <v>591</v>
      </c>
      <c r="E572" s="109">
        <v>13776</v>
      </c>
      <c r="F572" s="329">
        <v>1</v>
      </c>
      <c r="G572" s="12">
        <f t="shared" si="25"/>
        <v>13776</v>
      </c>
      <c r="H572" s="12"/>
      <c r="I572" s="12"/>
      <c r="J572" s="12"/>
      <c r="K572" s="12"/>
      <c r="L572" s="12"/>
      <c r="M572" s="12"/>
      <c r="N572" s="12"/>
      <c r="O572" s="12"/>
    </row>
    <row r="573" spans="1:15" ht="16.5">
      <c r="A573" s="12">
        <v>48</v>
      </c>
      <c r="B573" s="12"/>
      <c r="C573" s="324" t="s">
        <v>628</v>
      </c>
      <c r="D573" s="325" t="s">
        <v>21</v>
      </c>
      <c r="E573" s="109">
        <v>719475</v>
      </c>
      <c r="F573" s="329">
        <v>1</v>
      </c>
      <c r="G573" s="12">
        <f t="shared" si="25"/>
        <v>719475</v>
      </c>
      <c r="H573" s="12"/>
      <c r="I573" s="12"/>
      <c r="J573" s="12"/>
      <c r="K573" s="12"/>
      <c r="L573" s="12"/>
      <c r="M573" s="12"/>
      <c r="N573" s="12"/>
      <c r="O573" s="12"/>
    </row>
    <row r="574" spans="1:15" ht="16.5">
      <c r="A574" s="12">
        <v>49</v>
      </c>
      <c r="B574" s="12"/>
      <c r="C574" s="324" t="s">
        <v>629</v>
      </c>
      <c r="D574" s="325" t="s">
        <v>21</v>
      </c>
      <c r="E574" s="109">
        <v>535725</v>
      </c>
      <c r="F574" s="329">
        <v>1</v>
      </c>
      <c r="G574" s="12">
        <f t="shared" si="25"/>
        <v>535725</v>
      </c>
      <c r="H574" s="12"/>
      <c r="I574" s="12"/>
      <c r="J574" s="12"/>
      <c r="K574" s="12"/>
      <c r="L574" s="12"/>
      <c r="M574" s="12"/>
      <c r="N574" s="12"/>
      <c r="O574" s="12"/>
    </row>
    <row r="575" spans="1:15" ht="33">
      <c r="A575" s="12">
        <v>50</v>
      </c>
      <c r="B575" s="12"/>
      <c r="C575" s="324" t="s">
        <v>630</v>
      </c>
      <c r="D575" s="325" t="s">
        <v>591</v>
      </c>
      <c r="E575" s="109">
        <v>8892</v>
      </c>
      <c r="F575" s="329">
        <v>1</v>
      </c>
      <c r="G575" s="12">
        <f t="shared" si="25"/>
        <v>8892</v>
      </c>
      <c r="H575" s="12"/>
      <c r="I575" s="12"/>
      <c r="J575" s="12"/>
      <c r="K575" s="12"/>
      <c r="L575" s="12"/>
      <c r="M575" s="12"/>
      <c r="N575" s="12"/>
      <c r="O575" s="12"/>
    </row>
    <row r="576" spans="1:15" ht="33">
      <c r="A576" s="12">
        <v>51</v>
      </c>
      <c r="B576" s="12"/>
      <c r="C576" s="324" t="s">
        <v>631</v>
      </c>
      <c r="D576" s="325" t="s">
        <v>591</v>
      </c>
      <c r="E576" s="109">
        <v>11231</v>
      </c>
      <c r="F576" s="329">
        <v>1</v>
      </c>
      <c r="G576" s="12">
        <f t="shared" si="25"/>
        <v>11231</v>
      </c>
      <c r="H576" s="12"/>
      <c r="I576" s="12"/>
      <c r="J576" s="12"/>
      <c r="K576" s="12"/>
      <c r="L576" s="12"/>
      <c r="M576" s="12"/>
      <c r="N576" s="12"/>
      <c r="O576" s="12"/>
    </row>
    <row r="577" spans="1:15" ht="33">
      <c r="A577" s="12">
        <v>52</v>
      </c>
      <c r="B577" s="12"/>
      <c r="C577" s="324" t="s">
        <v>632</v>
      </c>
      <c r="D577" s="325" t="s">
        <v>591</v>
      </c>
      <c r="E577" s="109">
        <v>12443</v>
      </c>
      <c r="F577" s="329">
        <v>1</v>
      </c>
      <c r="G577" s="12">
        <f t="shared" si="25"/>
        <v>12443</v>
      </c>
      <c r="H577" s="12"/>
      <c r="I577" s="12"/>
      <c r="J577" s="12"/>
      <c r="K577" s="12"/>
      <c r="L577" s="12"/>
      <c r="M577" s="12"/>
      <c r="N577" s="12"/>
      <c r="O577" s="12"/>
    </row>
    <row r="578" spans="1:15" ht="33">
      <c r="A578" s="12">
        <v>53</v>
      </c>
      <c r="B578" s="12"/>
      <c r="C578" s="324" t="s">
        <v>633</v>
      </c>
      <c r="D578" s="325" t="s">
        <v>591</v>
      </c>
      <c r="E578" s="109">
        <v>7885</v>
      </c>
      <c r="F578" s="326">
        <v>1</v>
      </c>
      <c r="G578" s="12">
        <f t="shared" si="25"/>
        <v>7885</v>
      </c>
      <c r="H578" s="12"/>
      <c r="I578" s="12"/>
      <c r="J578" s="12"/>
      <c r="K578" s="12"/>
      <c r="L578" s="12"/>
      <c r="M578" s="12"/>
      <c r="N578" s="12"/>
      <c r="O578" s="12"/>
    </row>
    <row r="579" spans="1:15" ht="33">
      <c r="A579" s="12">
        <v>54</v>
      </c>
      <c r="B579" s="12"/>
      <c r="C579" s="324" t="s">
        <v>634</v>
      </c>
      <c r="D579" s="325" t="s">
        <v>152</v>
      </c>
      <c r="E579" s="109">
        <v>979.72</v>
      </c>
      <c r="F579" s="326">
        <v>0</v>
      </c>
      <c r="G579" s="12">
        <f t="shared" si="25"/>
        <v>0</v>
      </c>
      <c r="H579" s="12"/>
      <c r="I579" s="12"/>
      <c r="J579" s="12"/>
      <c r="K579" s="12"/>
      <c r="L579" s="12"/>
      <c r="M579" s="12"/>
      <c r="N579" s="12"/>
      <c r="O579" s="12"/>
    </row>
    <row r="580" spans="1:15" ht="33">
      <c r="A580" s="12">
        <v>55</v>
      </c>
      <c r="B580" s="12"/>
      <c r="C580" s="324" t="s">
        <v>635</v>
      </c>
      <c r="D580" s="325" t="s">
        <v>152</v>
      </c>
      <c r="E580" s="109">
        <v>22855</v>
      </c>
      <c r="F580" s="326">
        <v>1</v>
      </c>
      <c r="G580" s="12">
        <f t="shared" si="25"/>
        <v>22855</v>
      </c>
      <c r="H580" s="12"/>
      <c r="I580" s="12"/>
      <c r="J580" s="12"/>
      <c r="K580" s="12"/>
      <c r="L580" s="12"/>
      <c r="M580" s="12"/>
      <c r="N580" s="12"/>
      <c r="O580" s="12"/>
    </row>
    <row r="581" spans="1:15" ht="33">
      <c r="A581" s="12">
        <v>56</v>
      </c>
      <c r="B581" s="12"/>
      <c r="C581" s="324" t="s">
        <v>635</v>
      </c>
      <c r="D581" s="325" t="s">
        <v>152</v>
      </c>
      <c r="E581" s="109">
        <v>19886</v>
      </c>
      <c r="F581" s="326">
        <v>1</v>
      </c>
      <c r="G581" s="12">
        <f t="shared" si="25"/>
        <v>19886</v>
      </c>
      <c r="H581" s="12"/>
      <c r="I581" s="12"/>
      <c r="J581" s="12"/>
      <c r="K581" s="12"/>
      <c r="L581" s="12"/>
      <c r="M581" s="12"/>
      <c r="N581" s="12"/>
      <c r="O581" s="12"/>
    </row>
    <row r="582" spans="1:15" ht="33">
      <c r="A582" s="12">
        <v>57</v>
      </c>
      <c r="B582" s="12"/>
      <c r="C582" s="324" t="s">
        <v>636</v>
      </c>
      <c r="D582" s="325" t="s">
        <v>152</v>
      </c>
      <c r="E582" s="109">
        <v>8361.9500000000007</v>
      </c>
      <c r="F582" s="326">
        <v>4</v>
      </c>
      <c r="G582" s="12">
        <f t="shared" si="25"/>
        <v>33447.800000000003</v>
      </c>
      <c r="H582" s="12"/>
      <c r="I582" s="12"/>
      <c r="J582" s="12"/>
      <c r="K582" s="12"/>
      <c r="L582" s="12"/>
      <c r="M582" s="12"/>
      <c r="N582" s="12"/>
      <c r="O582" s="12"/>
    </row>
    <row r="583" spans="1:15" ht="33">
      <c r="A583" s="12">
        <v>58</v>
      </c>
      <c r="B583" s="12"/>
      <c r="C583" s="324" t="s">
        <v>637</v>
      </c>
      <c r="D583" s="325" t="s">
        <v>152</v>
      </c>
      <c r="E583" s="109">
        <v>12450.55</v>
      </c>
      <c r="F583" s="326">
        <v>5</v>
      </c>
      <c r="G583" s="12">
        <f t="shared" si="25"/>
        <v>62252.75</v>
      </c>
      <c r="H583" s="12"/>
      <c r="I583" s="12"/>
      <c r="J583" s="12"/>
      <c r="K583" s="12"/>
      <c r="L583" s="12"/>
      <c r="M583" s="12"/>
      <c r="N583" s="12"/>
      <c r="O583" s="12"/>
    </row>
    <row r="584" spans="1:15" ht="33">
      <c r="A584" s="12">
        <v>59</v>
      </c>
      <c r="B584" s="12"/>
      <c r="C584" s="324" t="s">
        <v>638</v>
      </c>
      <c r="D584" s="325" t="s">
        <v>279</v>
      </c>
      <c r="E584" s="109">
        <v>8896</v>
      </c>
      <c r="F584" s="326">
        <v>3</v>
      </c>
      <c r="G584" s="12">
        <f t="shared" si="25"/>
        <v>26688</v>
      </c>
      <c r="H584" s="12"/>
      <c r="I584" s="12"/>
      <c r="J584" s="12"/>
      <c r="K584" s="12"/>
      <c r="L584" s="12"/>
      <c r="M584" s="12"/>
      <c r="N584" s="12"/>
      <c r="O584" s="12"/>
    </row>
    <row r="585" spans="1:15" ht="33">
      <c r="A585" s="12">
        <v>60</v>
      </c>
      <c r="B585" s="12"/>
      <c r="C585" s="324" t="s">
        <v>638</v>
      </c>
      <c r="D585" s="325" t="s">
        <v>279</v>
      </c>
      <c r="E585" s="109">
        <v>8897</v>
      </c>
      <c r="F585" s="326">
        <v>3</v>
      </c>
      <c r="G585" s="12">
        <f t="shared" si="25"/>
        <v>26691</v>
      </c>
      <c r="H585" s="12"/>
      <c r="I585" s="12"/>
      <c r="J585" s="12"/>
      <c r="K585" s="12"/>
      <c r="L585" s="12"/>
      <c r="M585" s="12"/>
      <c r="N585" s="12"/>
      <c r="O585" s="12"/>
    </row>
    <row r="586" spans="1:15" ht="33">
      <c r="A586" s="12">
        <v>61</v>
      </c>
      <c r="B586" s="12"/>
      <c r="C586" s="324" t="s">
        <v>639</v>
      </c>
      <c r="D586" s="325" t="s">
        <v>279</v>
      </c>
      <c r="E586" s="109">
        <v>9883</v>
      </c>
      <c r="F586" s="326">
        <v>1</v>
      </c>
      <c r="G586" s="12">
        <f t="shared" si="25"/>
        <v>9883</v>
      </c>
      <c r="H586" s="12"/>
      <c r="I586" s="12"/>
      <c r="J586" s="12"/>
      <c r="K586" s="12"/>
      <c r="L586" s="12"/>
      <c r="M586" s="12"/>
      <c r="N586" s="12"/>
      <c r="O586" s="12"/>
    </row>
    <row r="587" spans="1:15" ht="33">
      <c r="A587" s="12">
        <v>62</v>
      </c>
      <c r="B587" s="12"/>
      <c r="C587" s="324" t="s">
        <v>639</v>
      </c>
      <c r="D587" s="325" t="s">
        <v>279</v>
      </c>
      <c r="E587" s="109">
        <v>8883</v>
      </c>
      <c r="F587" s="326">
        <v>1</v>
      </c>
      <c r="G587" s="12">
        <f t="shared" si="25"/>
        <v>8883</v>
      </c>
      <c r="H587" s="12"/>
      <c r="I587" s="12"/>
      <c r="J587" s="12"/>
      <c r="K587" s="12"/>
      <c r="L587" s="12"/>
      <c r="M587" s="12"/>
      <c r="N587" s="12"/>
      <c r="O587" s="12"/>
    </row>
    <row r="588" spans="1:15" ht="33">
      <c r="A588" s="12">
        <v>63</v>
      </c>
      <c r="B588" s="12"/>
      <c r="C588" s="324" t="s">
        <v>640</v>
      </c>
      <c r="D588" s="325" t="s">
        <v>279</v>
      </c>
      <c r="E588" s="109">
        <v>18000</v>
      </c>
      <c r="F588" s="326">
        <v>1</v>
      </c>
      <c r="G588" s="12">
        <f t="shared" si="25"/>
        <v>18000</v>
      </c>
      <c r="H588" s="12"/>
      <c r="I588" s="12"/>
      <c r="J588" s="12"/>
      <c r="K588" s="12"/>
      <c r="L588" s="12"/>
      <c r="M588" s="12"/>
      <c r="N588" s="12"/>
      <c r="O588" s="12"/>
    </row>
    <row r="589" spans="1:15" ht="33">
      <c r="A589" s="12">
        <v>64</v>
      </c>
      <c r="B589" s="12"/>
      <c r="C589" s="324" t="s">
        <v>640</v>
      </c>
      <c r="D589" s="325" t="s">
        <v>279</v>
      </c>
      <c r="E589" s="109">
        <v>14332</v>
      </c>
      <c r="F589" s="326">
        <v>1</v>
      </c>
      <c r="G589" s="12">
        <f t="shared" si="25"/>
        <v>14332</v>
      </c>
      <c r="H589" s="12"/>
      <c r="I589" s="12"/>
      <c r="J589" s="12"/>
      <c r="K589" s="12"/>
      <c r="L589" s="12"/>
      <c r="M589" s="12"/>
      <c r="N589" s="12"/>
      <c r="O589" s="12"/>
    </row>
    <row r="590" spans="1:15" ht="16.5">
      <c r="A590" s="12">
        <v>65</v>
      </c>
      <c r="B590" s="12"/>
      <c r="C590" s="328" t="s">
        <v>641</v>
      </c>
      <c r="D590" s="325" t="s">
        <v>279</v>
      </c>
      <c r="E590" s="109">
        <v>16500</v>
      </c>
      <c r="F590" s="326">
        <v>1</v>
      </c>
      <c r="G590" s="12">
        <f t="shared" ref="G590:G653" si="26">E590*F590</f>
        <v>16500</v>
      </c>
      <c r="H590" s="12"/>
      <c r="I590" s="12"/>
      <c r="J590" s="12"/>
      <c r="K590" s="12"/>
      <c r="L590" s="12"/>
      <c r="M590" s="12"/>
      <c r="N590" s="12"/>
      <c r="O590" s="12"/>
    </row>
    <row r="591" spans="1:15" ht="16.5">
      <c r="A591" s="12">
        <v>66</v>
      </c>
      <c r="B591" s="12"/>
      <c r="C591" s="328" t="s">
        <v>641</v>
      </c>
      <c r="D591" s="325" t="s">
        <v>279</v>
      </c>
      <c r="E591" s="109">
        <v>16500</v>
      </c>
      <c r="F591" s="326">
        <v>1</v>
      </c>
      <c r="G591" s="12">
        <f t="shared" si="26"/>
        <v>16500</v>
      </c>
      <c r="H591" s="12"/>
      <c r="I591" s="12"/>
      <c r="J591" s="12"/>
      <c r="K591" s="12"/>
      <c r="L591" s="12"/>
      <c r="M591" s="12"/>
      <c r="N591" s="12"/>
      <c r="O591" s="12"/>
    </row>
    <row r="592" spans="1:15" ht="16.5">
      <c r="A592" s="12">
        <v>67</v>
      </c>
      <c r="B592" s="12"/>
      <c r="C592" s="328" t="s">
        <v>642</v>
      </c>
      <c r="D592" s="325" t="s">
        <v>279</v>
      </c>
      <c r="E592" s="109">
        <v>8500</v>
      </c>
      <c r="F592" s="326">
        <v>1</v>
      </c>
      <c r="G592" s="12">
        <f t="shared" si="26"/>
        <v>8500</v>
      </c>
      <c r="H592" s="12"/>
      <c r="I592" s="12"/>
      <c r="J592" s="12"/>
      <c r="K592" s="12"/>
      <c r="L592" s="12"/>
      <c r="M592" s="12"/>
      <c r="N592" s="12"/>
      <c r="O592" s="12"/>
    </row>
    <row r="593" spans="1:15" ht="16.5">
      <c r="A593" s="12">
        <v>68</v>
      </c>
      <c r="B593" s="12"/>
      <c r="C593" s="328" t="s">
        <v>642</v>
      </c>
      <c r="D593" s="325" t="s">
        <v>279</v>
      </c>
      <c r="E593" s="109">
        <v>7220</v>
      </c>
      <c r="F593" s="326">
        <v>1</v>
      </c>
      <c r="G593" s="12">
        <f t="shared" si="26"/>
        <v>7220</v>
      </c>
      <c r="H593" s="12"/>
      <c r="I593" s="12"/>
      <c r="J593" s="12"/>
      <c r="K593" s="12"/>
      <c r="L593" s="12"/>
      <c r="M593" s="12"/>
      <c r="N593" s="12"/>
      <c r="O593" s="12"/>
    </row>
    <row r="594" spans="1:15" ht="16.5">
      <c r="A594" s="12">
        <v>69</v>
      </c>
      <c r="B594" s="12"/>
      <c r="C594" s="328" t="s">
        <v>643</v>
      </c>
      <c r="D594" s="325" t="s">
        <v>591</v>
      </c>
      <c r="E594" s="109">
        <v>2566</v>
      </c>
      <c r="F594" s="326">
        <v>1</v>
      </c>
      <c r="G594" s="12">
        <f t="shared" si="26"/>
        <v>2566</v>
      </c>
      <c r="H594" s="12"/>
      <c r="I594" s="12"/>
      <c r="J594" s="12"/>
      <c r="K594" s="12"/>
      <c r="L594" s="12"/>
      <c r="M594" s="12"/>
      <c r="N594" s="12"/>
      <c r="O594" s="12"/>
    </row>
    <row r="595" spans="1:15" ht="16.5">
      <c r="A595" s="12">
        <v>70</v>
      </c>
      <c r="B595" s="12"/>
      <c r="C595" s="328" t="s">
        <v>644</v>
      </c>
      <c r="D595" s="325" t="s">
        <v>591</v>
      </c>
      <c r="E595" s="109">
        <v>2566</v>
      </c>
      <c r="F595" s="326">
        <v>1</v>
      </c>
      <c r="G595" s="12">
        <f t="shared" si="26"/>
        <v>2566</v>
      </c>
      <c r="H595" s="12"/>
      <c r="I595" s="12"/>
      <c r="J595" s="12"/>
      <c r="K595" s="12"/>
      <c r="L595" s="12"/>
      <c r="M595" s="12"/>
      <c r="N595" s="12"/>
      <c r="O595" s="12"/>
    </row>
    <row r="596" spans="1:15" ht="33">
      <c r="A596" s="12">
        <v>71</v>
      </c>
      <c r="B596" s="12"/>
      <c r="C596" s="324" t="s">
        <v>645</v>
      </c>
      <c r="D596" s="325" t="s">
        <v>591</v>
      </c>
      <c r="E596" s="109">
        <v>26567</v>
      </c>
      <c r="F596" s="326">
        <v>4</v>
      </c>
      <c r="G596" s="12">
        <f t="shared" si="26"/>
        <v>106268</v>
      </c>
      <c r="H596" s="12"/>
      <c r="I596" s="12"/>
      <c r="J596" s="12"/>
      <c r="K596" s="12"/>
      <c r="L596" s="12"/>
      <c r="M596" s="12"/>
      <c r="N596" s="12"/>
      <c r="O596" s="12"/>
    </row>
    <row r="597" spans="1:15" ht="16.5">
      <c r="A597" s="12">
        <v>72</v>
      </c>
      <c r="B597" s="12"/>
      <c r="C597" s="324" t="s">
        <v>646</v>
      </c>
      <c r="D597" s="325" t="s">
        <v>152</v>
      </c>
      <c r="E597" s="109">
        <v>63495</v>
      </c>
      <c r="F597" s="326">
        <v>2</v>
      </c>
      <c r="G597" s="12">
        <f t="shared" si="26"/>
        <v>126990</v>
      </c>
      <c r="H597" s="12"/>
      <c r="I597" s="12"/>
      <c r="J597" s="12"/>
      <c r="K597" s="12"/>
      <c r="L597" s="12"/>
      <c r="M597" s="12"/>
      <c r="N597" s="12"/>
      <c r="O597" s="12"/>
    </row>
    <row r="598" spans="1:15" ht="16.5">
      <c r="A598" s="12">
        <v>73</v>
      </c>
      <c r="B598" s="12"/>
      <c r="C598" s="324" t="s">
        <v>647</v>
      </c>
      <c r="D598" s="325" t="s">
        <v>152</v>
      </c>
      <c r="E598" s="109">
        <v>34992</v>
      </c>
      <c r="F598" s="326">
        <v>1</v>
      </c>
      <c r="G598" s="12">
        <f t="shared" si="26"/>
        <v>34992</v>
      </c>
      <c r="H598" s="12"/>
      <c r="I598" s="12"/>
      <c r="J598" s="12"/>
      <c r="K598" s="12"/>
      <c r="L598" s="12"/>
      <c r="M598" s="12"/>
      <c r="N598" s="12"/>
      <c r="O598" s="12"/>
    </row>
    <row r="599" spans="1:15" ht="49.5">
      <c r="A599" s="12">
        <v>74</v>
      </c>
      <c r="B599" s="12"/>
      <c r="C599" s="324" t="s">
        <v>648</v>
      </c>
      <c r="D599" s="325" t="s">
        <v>591</v>
      </c>
      <c r="E599" s="109">
        <v>36895</v>
      </c>
      <c r="F599" s="326">
        <v>15</v>
      </c>
      <c r="G599" s="12">
        <f t="shared" si="26"/>
        <v>553425</v>
      </c>
      <c r="H599" s="12"/>
      <c r="I599" s="12"/>
      <c r="J599" s="12"/>
      <c r="K599" s="12"/>
      <c r="L599" s="12"/>
      <c r="M599" s="12"/>
      <c r="N599" s="12"/>
      <c r="O599" s="12"/>
    </row>
    <row r="600" spans="1:15" ht="49.5">
      <c r="A600" s="12">
        <v>75</v>
      </c>
      <c r="B600" s="12"/>
      <c r="C600" s="324" t="s">
        <v>649</v>
      </c>
      <c r="D600" s="325" t="s">
        <v>591</v>
      </c>
      <c r="E600" s="109">
        <v>13770</v>
      </c>
      <c r="F600" s="326">
        <v>4</v>
      </c>
      <c r="G600" s="12">
        <f t="shared" si="26"/>
        <v>55080</v>
      </c>
      <c r="H600" s="12"/>
      <c r="I600" s="12"/>
      <c r="J600" s="12"/>
      <c r="K600" s="12"/>
      <c r="L600" s="12"/>
      <c r="M600" s="12"/>
      <c r="N600" s="12"/>
      <c r="O600" s="12"/>
    </row>
    <row r="601" spans="1:15" ht="49.5">
      <c r="A601" s="12">
        <v>76</v>
      </c>
      <c r="B601" s="12"/>
      <c r="C601" s="324" t="s">
        <v>649</v>
      </c>
      <c r="D601" s="325" t="s">
        <v>591</v>
      </c>
      <c r="E601" s="109">
        <v>20647</v>
      </c>
      <c r="F601" s="326">
        <v>13</v>
      </c>
      <c r="G601" s="12">
        <f t="shared" si="26"/>
        <v>268411</v>
      </c>
      <c r="H601" s="12"/>
      <c r="I601" s="12"/>
      <c r="J601" s="12"/>
      <c r="K601" s="12"/>
      <c r="L601" s="12"/>
      <c r="M601" s="12"/>
      <c r="N601" s="12"/>
      <c r="O601" s="12"/>
    </row>
    <row r="602" spans="1:15" ht="33">
      <c r="A602" s="12">
        <v>77</v>
      </c>
      <c r="B602" s="12"/>
      <c r="C602" s="324" t="s">
        <v>650</v>
      </c>
      <c r="D602" s="332" t="s">
        <v>152</v>
      </c>
      <c r="E602" s="109">
        <v>68554</v>
      </c>
      <c r="F602" s="326">
        <v>1</v>
      </c>
      <c r="G602" s="12">
        <f t="shared" si="26"/>
        <v>68554</v>
      </c>
      <c r="H602" s="12"/>
      <c r="I602" s="12"/>
      <c r="J602" s="12"/>
      <c r="K602" s="12"/>
      <c r="L602" s="12"/>
      <c r="M602" s="12"/>
      <c r="N602" s="12"/>
      <c r="O602" s="12"/>
    </row>
    <row r="603" spans="1:15" ht="33">
      <c r="A603" s="12">
        <v>78</v>
      </c>
      <c r="B603" s="12"/>
      <c r="C603" s="324" t="s">
        <v>651</v>
      </c>
      <c r="D603" s="325" t="s">
        <v>591</v>
      </c>
      <c r="E603" s="109">
        <v>65478</v>
      </c>
      <c r="F603" s="326">
        <v>2</v>
      </c>
      <c r="G603" s="12">
        <f t="shared" si="26"/>
        <v>130956</v>
      </c>
      <c r="H603" s="12"/>
      <c r="I603" s="12"/>
      <c r="J603" s="12"/>
      <c r="K603" s="12"/>
      <c r="L603" s="12"/>
      <c r="M603" s="12"/>
      <c r="N603" s="12"/>
      <c r="O603" s="12"/>
    </row>
    <row r="604" spans="1:15" ht="49.5">
      <c r="A604" s="12">
        <v>79</v>
      </c>
      <c r="B604" s="12"/>
      <c r="C604" s="324" t="s">
        <v>652</v>
      </c>
      <c r="D604" s="325" t="s">
        <v>591</v>
      </c>
      <c r="E604" s="109">
        <v>1961</v>
      </c>
      <c r="F604" s="326">
        <v>0</v>
      </c>
      <c r="G604" s="12">
        <f t="shared" si="26"/>
        <v>0</v>
      </c>
      <c r="H604" s="12"/>
      <c r="I604" s="12"/>
      <c r="J604" s="12"/>
      <c r="K604" s="12"/>
      <c r="L604" s="12"/>
      <c r="M604" s="12"/>
      <c r="N604" s="12"/>
      <c r="O604" s="12"/>
    </row>
    <row r="605" spans="1:15" ht="49.5">
      <c r="A605" s="12">
        <v>80</v>
      </c>
      <c r="B605" s="12"/>
      <c r="C605" s="324" t="s">
        <v>652</v>
      </c>
      <c r="D605" s="325" t="s">
        <v>591</v>
      </c>
      <c r="E605" s="109">
        <v>2940.5</v>
      </c>
      <c r="F605" s="326">
        <v>1</v>
      </c>
      <c r="G605" s="12">
        <f t="shared" si="26"/>
        <v>2940.5</v>
      </c>
      <c r="H605" s="12"/>
      <c r="I605" s="12"/>
      <c r="J605" s="12"/>
      <c r="K605" s="12"/>
      <c r="L605" s="12"/>
      <c r="M605" s="12"/>
      <c r="N605" s="12"/>
      <c r="O605" s="12"/>
    </row>
    <row r="606" spans="1:15" ht="33">
      <c r="A606" s="12">
        <v>81</v>
      </c>
      <c r="B606" s="12"/>
      <c r="C606" s="324" t="s">
        <v>653</v>
      </c>
      <c r="D606" s="325" t="s">
        <v>591</v>
      </c>
      <c r="E606" s="109">
        <v>141340</v>
      </c>
      <c r="F606" s="326">
        <v>1</v>
      </c>
      <c r="G606" s="12">
        <f t="shared" si="26"/>
        <v>141340</v>
      </c>
      <c r="H606" s="12"/>
      <c r="I606" s="12"/>
      <c r="J606" s="12"/>
      <c r="K606" s="12"/>
      <c r="L606" s="12"/>
      <c r="M606" s="12"/>
      <c r="N606" s="12"/>
      <c r="O606" s="12"/>
    </row>
    <row r="607" spans="1:15" ht="49.5">
      <c r="A607" s="12">
        <v>82</v>
      </c>
      <c r="B607" s="12"/>
      <c r="C607" s="324" t="s">
        <v>654</v>
      </c>
      <c r="D607" s="325" t="s">
        <v>591</v>
      </c>
      <c r="E607" s="109">
        <v>79487</v>
      </c>
      <c r="F607" s="326">
        <v>1</v>
      </c>
      <c r="G607" s="12">
        <f t="shared" si="26"/>
        <v>79487</v>
      </c>
      <c r="H607" s="12"/>
      <c r="I607" s="12"/>
      <c r="J607" s="12"/>
      <c r="K607" s="12"/>
      <c r="L607" s="12"/>
      <c r="M607" s="12"/>
      <c r="N607" s="12"/>
      <c r="O607" s="12"/>
    </row>
    <row r="608" spans="1:15" ht="33">
      <c r="A608" s="12">
        <v>83</v>
      </c>
      <c r="B608" s="12"/>
      <c r="C608" s="324" t="s">
        <v>655</v>
      </c>
      <c r="D608" s="325" t="s">
        <v>591</v>
      </c>
      <c r="E608" s="109">
        <v>42000</v>
      </c>
      <c r="F608" s="326">
        <v>1</v>
      </c>
      <c r="G608" s="12">
        <f t="shared" si="26"/>
        <v>42000</v>
      </c>
      <c r="H608" s="12"/>
      <c r="I608" s="12"/>
      <c r="J608" s="12"/>
      <c r="K608" s="12"/>
      <c r="L608" s="12"/>
      <c r="M608" s="12"/>
      <c r="N608" s="12"/>
      <c r="O608" s="12"/>
    </row>
    <row r="609" spans="1:15" ht="33">
      <c r="A609" s="12">
        <v>84</v>
      </c>
      <c r="B609" s="12"/>
      <c r="C609" s="324" t="s">
        <v>656</v>
      </c>
      <c r="D609" s="325" t="s">
        <v>591</v>
      </c>
      <c r="E609" s="109">
        <v>1600</v>
      </c>
      <c r="F609" s="326">
        <v>1</v>
      </c>
      <c r="G609" s="12">
        <f t="shared" si="26"/>
        <v>1600</v>
      </c>
      <c r="H609" s="12"/>
      <c r="I609" s="12"/>
      <c r="J609" s="12"/>
      <c r="K609" s="12"/>
      <c r="L609" s="12"/>
      <c r="M609" s="12"/>
      <c r="N609" s="12"/>
      <c r="O609" s="12"/>
    </row>
    <row r="610" spans="1:15" ht="16.5">
      <c r="A610" s="12">
        <v>85</v>
      </c>
      <c r="B610" s="12"/>
      <c r="C610" s="324" t="s">
        <v>657</v>
      </c>
      <c r="D610" s="325" t="s">
        <v>591</v>
      </c>
      <c r="E610" s="109">
        <v>16200</v>
      </c>
      <c r="F610" s="326">
        <v>1</v>
      </c>
      <c r="G610" s="12">
        <f t="shared" si="26"/>
        <v>16200</v>
      </c>
      <c r="H610" s="12"/>
      <c r="I610" s="12"/>
      <c r="J610" s="12"/>
      <c r="K610" s="12"/>
      <c r="L610" s="12"/>
      <c r="M610" s="12"/>
      <c r="N610" s="12"/>
      <c r="O610" s="12"/>
    </row>
    <row r="611" spans="1:15" ht="49.5">
      <c r="A611" s="12">
        <v>86</v>
      </c>
      <c r="B611" s="12"/>
      <c r="C611" s="324" t="s">
        <v>658</v>
      </c>
      <c r="D611" s="325" t="s">
        <v>591</v>
      </c>
      <c r="E611" s="109">
        <v>138674</v>
      </c>
      <c r="F611" s="326">
        <v>1</v>
      </c>
      <c r="G611" s="12">
        <f t="shared" si="26"/>
        <v>138674</v>
      </c>
      <c r="H611" s="12"/>
      <c r="I611" s="12"/>
      <c r="J611" s="12"/>
      <c r="K611" s="12"/>
      <c r="L611" s="12"/>
      <c r="M611" s="12"/>
      <c r="N611" s="12"/>
      <c r="O611" s="12"/>
    </row>
    <row r="612" spans="1:15" ht="33">
      <c r="A612" s="12">
        <v>87</v>
      </c>
      <c r="B612" s="12"/>
      <c r="C612" s="324" t="s">
        <v>659</v>
      </c>
      <c r="D612" s="325" t="s">
        <v>279</v>
      </c>
      <c r="E612" s="109">
        <v>88657</v>
      </c>
      <c r="F612" s="326">
        <v>1</v>
      </c>
      <c r="G612" s="12">
        <f t="shared" si="26"/>
        <v>88657</v>
      </c>
      <c r="H612" s="12"/>
      <c r="I612" s="12"/>
      <c r="J612" s="12"/>
      <c r="K612" s="12"/>
      <c r="L612" s="12"/>
      <c r="M612" s="12"/>
      <c r="N612" s="12"/>
      <c r="O612" s="12"/>
    </row>
    <row r="613" spans="1:15" ht="33">
      <c r="A613" s="12">
        <v>88</v>
      </c>
      <c r="B613" s="12"/>
      <c r="C613" s="324" t="s">
        <v>660</v>
      </c>
      <c r="D613" s="325" t="s">
        <v>279</v>
      </c>
      <c r="E613" s="109">
        <v>9000</v>
      </c>
      <c r="F613" s="326">
        <v>1</v>
      </c>
      <c r="G613" s="12">
        <f t="shared" si="26"/>
        <v>9000</v>
      </c>
      <c r="H613" s="12"/>
      <c r="I613" s="12"/>
      <c r="J613" s="12"/>
      <c r="K613" s="12"/>
      <c r="L613" s="12"/>
      <c r="M613" s="12"/>
      <c r="N613" s="12"/>
      <c r="O613" s="12"/>
    </row>
    <row r="614" spans="1:15" ht="49.5">
      <c r="A614" s="12">
        <v>89</v>
      </c>
      <c r="B614" s="12"/>
      <c r="C614" s="324" t="s">
        <v>661</v>
      </c>
      <c r="D614" s="325" t="s">
        <v>591</v>
      </c>
      <c r="E614" s="109">
        <v>139872</v>
      </c>
      <c r="F614" s="326">
        <v>1</v>
      </c>
      <c r="G614" s="12">
        <f t="shared" si="26"/>
        <v>139872</v>
      </c>
      <c r="H614" s="12"/>
      <c r="I614" s="12"/>
      <c r="J614" s="12"/>
      <c r="K614" s="12"/>
      <c r="L614" s="12"/>
      <c r="M614" s="12"/>
      <c r="N614" s="12"/>
      <c r="O614" s="12"/>
    </row>
    <row r="615" spans="1:15" ht="33">
      <c r="A615" s="12">
        <v>90</v>
      </c>
      <c r="B615" s="12"/>
      <c r="C615" s="324" t="s">
        <v>662</v>
      </c>
      <c r="D615" s="325" t="s">
        <v>279</v>
      </c>
      <c r="E615" s="109">
        <v>900</v>
      </c>
      <c r="F615" s="326">
        <v>1</v>
      </c>
      <c r="G615" s="12">
        <f t="shared" si="26"/>
        <v>900</v>
      </c>
      <c r="H615" s="12"/>
      <c r="I615" s="12"/>
      <c r="J615" s="12"/>
      <c r="K615" s="12"/>
      <c r="L615" s="12"/>
      <c r="M615" s="12"/>
      <c r="N615" s="12"/>
      <c r="O615" s="12"/>
    </row>
    <row r="616" spans="1:15" ht="33">
      <c r="A616" s="12">
        <v>91</v>
      </c>
      <c r="B616" s="12"/>
      <c r="C616" s="324" t="s">
        <v>663</v>
      </c>
      <c r="D616" s="325" t="s">
        <v>591</v>
      </c>
      <c r="E616" s="109">
        <v>62558</v>
      </c>
      <c r="F616" s="326">
        <v>2</v>
      </c>
      <c r="G616" s="12">
        <f t="shared" si="26"/>
        <v>125116</v>
      </c>
      <c r="H616" s="12"/>
      <c r="I616" s="12"/>
      <c r="J616" s="12"/>
      <c r="K616" s="12"/>
      <c r="L616" s="12"/>
      <c r="M616" s="12"/>
      <c r="N616" s="12"/>
      <c r="O616" s="12"/>
    </row>
    <row r="617" spans="1:15" ht="33">
      <c r="A617" s="12">
        <v>92</v>
      </c>
      <c r="B617" s="12"/>
      <c r="C617" s="324" t="s">
        <v>664</v>
      </c>
      <c r="D617" s="325" t="s">
        <v>591</v>
      </c>
      <c r="E617" s="109">
        <v>69887</v>
      </c>
      <c r="F617" s="326">
        <v>2</v>
      </c>
      <c r="G617" s="12">
        <f t="shared" si="26"/>
        <v>139774</v>
      </c>
      <c r="H617" s="12"/>
      <c r="I617" s="12"/>
      <c r="J617" s="12"/>
      <c r="K617" s="12"/>
      <c r="L617" s="12"/>
      <c r="M617" s="12"/>
      <c r="N617" s="12"/>
      <c r="O617" s="12"/>
    </row>
    <row r="618" spans="1:15" ht="33">
      <c r="A618" s="12">
        <v>93</v>
      </c>
      <c r="B618" s="12"/>
      <c r="C618" s="324" t="s">
        <v>665</v>
      </c>
      <c r="D618" s="325" t="s">
        <v>591</v>
      </c>
      <c r="E618" s="109">
        <v>58976</v>
      </c>
      <c r="F618" s="326">
        <v>2</v>
      </c>
      <c r="G618" s="12">
        <f t="shared" si="26"/>
        <v>117952</v>
      </c>
      <c r="H618" s="12"/>
      <c r="I618" s="12"/>
      <c r="J618" s="12"/>
      <c r="K618" s="12"/>
      <c r="L618" s="12"/>
      <c r="M618" s="12"/>
      <c r="N618" s="12"/>
      <c r="O618" s="12"/>
    </row>
    <row r="619" spans="1:15" ht="66">
      <c r="A619" s="12">
        <v>94</v>
      </c>
      <c r="B619" s="12"/>
      <c r="C619" s="324" t="s">
        <v>666</v>
      </c>
      <c r="D619" s="325" t="s">
        <v>591</v>
      </c>
      <c r="E619" s="109">
        <v>55438</v>
      </c>
      <c r="F619" s="326">
        <v>2</v>
      </c>
      <c r="G619" s="12">
        <f t="shared" si="26"/>
        <v>110876</v>
      </c>
      <c r="H619" s="12"/>
      <c r="I619" s="12"/>
      <c r="J619" s="12"/>
      <c r="K619" s="12"/>
      <c r="L619" s="12"/>
      <c r="M619" s="12"/>
      <c r="N619" s="12"/>
      <c r="O619" s="12"/>
    </row>
    <row r="620" spans="1:15" ht="16.5">
      <c r="A620" s="12">
        <v>95</v>
      </c>
      <c r="B620" s="12"/>
      <c r="C620" s="324" t="s">
        <v>667</v>
      </c>
      <c r="D620" s="325" t="s">
        <v>591</v>
      </c>
      <c r="E620" s="109">
        <v>356</v>
      </c>
      <c r="F620" s="326">
        <v>1</v>
      </c>
      <c r="G620" s="12">
        <f t="shared" si="26"/>
        <v>356</v>
      </c>
      <c r="H620" s="12"/>
      <c r="I620" s="12"/>
      <c r="J620" s="12"/>
      <c r="K620" s="12"/>
      <c r="L620" s="12"/>
      <c r="M620" s="12"/>
      <c r="N620" s="12"/>
      <c r="O620" s="12"/>
    </row>
    <row r="621" spans="1:15" ht="33">
      <c r="A621" s="12">
        <v>96</v>
      </c>
      <c r="B621" s="12"/>
      <c r="C621" s="324" t="s">
        <v>668</v>
      </c>
      <c r="D621" s="325" t="s">
        <v>152</v>
      </c>
      <c r="E621" s="109">
        <v>240</v>
      </c>
      <c r="F621" s="326">
        <v>1</v>
      </c>
      <c r="G621" s="12">
        <f t="shared" si="26"/>
        <v>240</v>
      </c>
      <c r="H621" s="12"/>
      <c r="I621" s="12"/>
      <c r="J621" s="12"/>
      <c r="K621" s="12"/>
      <c r="L621" s="12"/>
      <c r="M621" s="12"/>
      <c r="N621" s="12"/>
      <c r="O621" s="12"/>
    </row>
    <row r="622" spans="1:15" ht="33">
      <c r="A622" s="12">
        <v>97</v>
      </c>
      <c r="B622" s="12"/>
      <c r="C622" s="324" t="s">
        <v>669</v>
      </c>
      <c r="D622" s="325" t="s">
        <v>152</v>
      </c>
      <c r="E622" s="109">
        <v>54789</v>
      </c>
      <c r="F622" s="326">
        <v>2</v>
      </c>
      <c r="G622" s="12">
        <f t="shared" si="26"/>
        <v>109578</v>
      </c>
      <c r="H622" s="12"/>
      <c r="I622" s="12"/>
      <c r="J622" s="12"/>
      <c r="K622" s="12"/>
      <c r="L622" s="12"/>
      <c r="M622" s="12"/>
      <c r="N622" s="12"/>
      <c r="O622" s="12"/>
    </row>
    <row r="623" spans="1:15" ht="33">
      <c r="A623" s="12">
        <v>98</v>
      </c>
      <c r="B623" s="12"/>
      <c r="C623" s="324" t="s">
        <v>670</v>
      </c>
      <c r="D623" s="325" t="s">
        <v>591</v>
      </c>
      <c r="E623" s="109">
        <v>12559</v>
      </c>
      <c r="F623" s="326">
        <v>1</v>
      </c>
      <c r="G623" s="12">
        <f t="shared" si="26"/>
        <v>12559</v>
      </c>
      <c r="H623" s="12"/>
      <c r="I623" s="12"/>
      <c r="J623" s="12"/>
      <c r="K623" s="12"/>
      <c r="L623" s="12"/>
      <c r="M623" s="12"/>
      <c r="N623" s="12"/>
      <c r="O623" s="12"/>
    </row>
    <row r="624" spans="1:15" ht="33">
      <c r="A624" s="12">
        <v>99</v>
      </c>
      <c r="B624" s="12"/>
      <c r="C624" s="324" t="s">
        <v>671</v>
      </c>
      <c r="D624" s="325" t="s">
        <v>152</v>
      </c>
      <c r="E624" s="109">
        <v>3224</v>
      </c>
      <c r="F624" s="326">
        <v>2</v>
      </c>
      <c r="G624" s="12">
        <f t="shared" si="26"/>
        <v>6448</v>
      </c>
      <c r="H624" s="12"/>
      <c r="I624" s="12"/>
      <c r="J624" s="12"/>
      <c r="K624" s="12"/>
      <c r="L624" s="12"/>
      <c r="M624" s="12"/>
      <c r="N624" s="12"/>
      <c r="O624" s="12"/>
    </row>
    <row r="625" spans="1:15" ht="33">
      <c r="A625" s="12">
        <v>100</v>
      </c>
      <c r="B625" s="12"/>
      <c r="C625" s="324" t="s">
        <v>672</v>
      </c>
      <c r="D625" s="325" t="s">
        <v>279</v>
      </c>
      <c r="E625" s="109">
        <v>18044</v>
      </c>
      <c r="F625" s="326">
        <v>1</v>
      </c>
      <c r="G625" s="12">
        <f t="shared" si="26"/>
        <v>18044</v>
      </c>
      <c r="H625" s="12"/>
      <c r="I625" s="12"/>
      <c r="J625" s="12"/>
      <c r="K625" s="12"/>
      <c r="L625" s="12"/>
      <c r="M625" s="12"/>
      <c r="N625" s="12"/>
      <c r="O625" s="12"/>
    </row>
    <row r="626" spans="1:15" ht="33">
      <c r="A626" s="12">
        <v>101</v>
      </c>
      <c r="B626" s="12"/>
      <c r="C626" s="324" t="s">
        <v>673</v>
      </c>
      <c r="D626" s="325" t="s">
        <v>152</v>
      </c>
      <c r="E626" s="109">
        <v>32665</v>
      </c>
      <c r="F626" s="326">
        <v>1</v>
      </c>
      <c r="G626" s="12">
        <f t="shared" si="26"/>
        <v>32665</v>
      </c>
      <c r="H626" s="12"/>
      <c r="I626" s="12"/>
      <c r="J626" s="12"/>
      <c r="K626" s="12"/>
      <c r="L626" s="12"/>
      <c r="M626" s="12"/>
      <c r="N626" s="12"/>
      <c r="O626" s="12"/>
    </row>
    <row r="627" spans="1:15" ht="33">
      <c r="A627" s="12">
        <v>102</v>
      </c>
      <c r="B627" s="12"/>
      <c r="C627" s="324" t="s">
        <v>674</v>
      </c>
      <c r="D627" s="325" t="s">
        <v>152</v>
      </c>
      <c r="E627" s="109">
        <v>33256</v>
      </c>
      <c r="F627" s="326">
        <v>1</v>
      </c>
      <c r="G627" s="12">
        <f t="shared" si="26"/>
        <v>33256</v>
      </c>
      <c r="H627" s="12"/>
      <c r="I627" s="12"/>
      <c r="J627" s="12"/>
      <c r="K627" s="12"/>
      <c r="L627" s="12"/>
      <c r="M627" s="12"/>
      <c r="N627" s="12"/>
      <c r="O627" s="12"/>
    </row>
    <row r="628" spans="1:15" ht="49.5">
      <c r="A628" s="12">
        <v>103</v>
      </c>
      <c r="B628" s="12"/>
      <c r="C628" s="324" t="s">
        <v>675</v>
      </c>
      <c r="D628" s="325" t="s">
        <v>152</v>
      </c>
      <c r="E628" s="109">
        <v>22987</v>
      </c>
      <c r="F628" s="326">
        <v>1</v>
      </c>
      <c r="G628" s="12">
        <f t="shared" si="26"/>
        <v>22987</v>
      </c>
      <c r="H628" s="12"/>
      <c r="I628" s="12"/>
      <c r="J628" s="12"/>
      <c r="K628" s="12"/>
      <c r="L628" s="12"/>
      <c r="M628" s="12"/>
      <c r="N628" s="12"/>
      <c r="O628" s="12"/>
    </row>
    <row r="629" spans="1:15" ht="33">
      <c r="A629" s="12">
        <v>104</v>
      </c>
      <c r="B629" s="12"/>
      <c r="C629" s="324" t="s">
        <v>676</v>
      </c>
      <c r="D629" s="325" t="s">
        <v>152</v>
      </c>
      <c r="E629" s="109">
        <v>26556</v>
      </c>
      <c r="F629" s="326">
        <v>1</v>
      </c>
      <c r="G629" s="12">
        <f t="shared" si="26"/>
        <v>26556</v>
      </c>
      <c r="H629" s="12"/>
      <c r="I629" s="12"/>
      <c r="J629" s="12"/>
      <c r="K629" s="12"/>
      <c r="L629" s="12"/>
      <c r="M629" s="12"/>
      <c r="N629" s="12"/>
      <c r="O629" s="12"/>
    </row>
    <row r="630" spans="1:15" ht="33">
      <c r="A630" s="12">
        <v>105</v>
      </c>
      <c r="B630" s="12"/>
      <c r="C630" s="324" t="s">
        <v>677</v>
      </c>
      <c r="D630" s="325" t="s">
        <v>152</v>
      </c>
      <c r="E630" s="109">
        <v>28996</v>
      </c>
      <c r="F630" s="326">
        <v>1</v>
      </c>
      <c r="G630" s="12">
        <f t="shared" si="26"/>
        <v>28996</v>
      </c>
      <c r="H630" s="12"/>
      <c r="I630" s="12"/>
      <c r="J630" s="12"/>
      <c r="K630" s="12"/>
      <c r="L630" s="12"/>
      <c r="M630" s="12"/>
      <c r="N630" s="12"/>
      <c r="O630" s="12"/>
    </row>
    <row r="631" spans="1:15" ht="33">
      <c r="A631" s="12">
        <v>106</v>
      </c>
      <c r="B631" s="12"/>
      <c r="C631" s="324" t="s">
        <v>678</v>
      </c>
      <c r="D631" s="325" t="s">
        <v>152</v>
      </c>
      <c r="E631" s="109">
        <v>1137</v>
      </c>
      <c r="F631" s="326">
        <v>2</v>
      </c>
      <c r="G631" s="12">
        <f t="shared" si="26"/>
        <v>2274</v>
      </c>
      <c r="H631" s="12"/>
      <c r="I631" s="12"/>
      <c r="J631" s="12"/>
      <c r="K631" s="12"/>
      <c r="L631" s="12"/>
      <c r="M631" s="12"/>
      <c r="N631" s="12"/>
      <c r="O631" s="12"/>
    </row>
    <row r="632" spans="1:15" ht="49.5">
      <c r="A632" s="12">
        <v>107</v>
      </c>
      <c r="B632" s="12"/>
      <c r="C632" s="324" t="s">
        <v>679</v>
      </c>
      <c r="D632" s="325" t="s">
        <v>591</v>
      </c>
      <c r="E632" s="109">
        <v>9237</v>
      </c>
      <c r="F632" s="326">
        <v>1</v>
      </c>
      <c r="G632" s="12">
        <f t="shared" si="26"/>
        <v>9237</v>
      </c>
      <c r="H632" s="12"/>
      <c r="I632" s="12"/>
      <c r="J632" s="12"/>
      <c r="K632" s="12"/>
      <c r="L632" s="12"/>
      <c r="M632" s="12"/>
      <c r="N632" s="12"/>
      <c r="O632" s="12"/>
    </row>
    <row r="633" spans="1:15" ht="33">
      <c r="A633" s="12">
        <v>108</v>
      </c>
      <c r="B633" s="12"/>
      <c r="C633" s="324" t="s">
        <v>680</v>
      </c>
      <c r="D633" s="332" t="s">
        <v>152</v>
      </c>
      <c r="E633" s="109">
        <v>6589</v>
      </c>
      <c r="F633" s="326">
        <v>1</v>
      </c>
      <c r="G633" s="12">
        <f t="shared" si="26"/>
        <v>6589</v>
      </c>
      <c r="H633" s="12"/>
      <c r="I633" s="12"/>
      <c r="J633" s="12"/>
      <c r="K633" s="12"/>
      <c r="L633" s="12"/>
      <c r="M633" s="12"/>
      <c r="N633" s="12"/>
      <c r="O633" s="12"/>
    </row>
    <row r="634" spans="1:15" ht="33">
      <c r="A634" s="12">
        <v>109</v>
      </c>
      <c r="B634" s="12"/>
      <c r="C634" s="324" t="s">
        <v>681</v>
      </c>
      <c r="D634" s="332" t="s">
        <v>152</v>
      </c>
      <c r="E634" s="109">
        <v>430</v>
      </c>
      <c r="F634" s="326">
        <v>1</v>
      </c>
      <c r="G634" s="12">
        <f t="shared" si="26"/>
        <v>430</v>
      </c>
      <c r="H634" s="12"/>
      <c r="I634" s="12"/>
      <c r="J634" s="12"/>
      <c r="K634" s="12"/>
      <c r="L634" s="12"/>
      <c r="M634" s="12"/>
      <c r="N634" s="12"/>
      <c r="O634" s="12"/>
    </row>
    <row r="635" spans="1:15" ht="33">
      <c r="A635" s="12">
        <v>110</v>
      </c>
      <c r="B635" s="12"/>
      <c r="C635" s="324" t="s">
        <v>682</v>
      </c>
      <c r="D635" s="325" t="s">
        <v>591</v>
      </c>
      <c r="E635" s="109">
        <v>3565</v>
      </c>
      <c r="F635" s="326">
        <v>1</v>
      </c>
      <c r="G635" s="12">
        <f t="shared" si="26"/>
        <v>3565</v>
      </c>
      <c r="H635" s="12"/>
      <c r="I635" s="12"/>
      <c r="J635" s="12"/>
      <c r="K635" s="12"/>
      <c r="L635" s="12"/>
      <c r="M635" s="12"/>
      <c r="N635" s="12"/>
      <c r="O635" s="12"/>
    </row>
    <row r="636" spans="1:15" ht="33">
      <c r="A636" s="12">
        <v>111</v>
      </c>
      <c r="B636" s="12"/>
      <c r="C636" s="324" t="s">
        <v>683</v>
      </c>
      <c r="D636" s="325" t="s">
        <v>591</v>
      </c>
      <c r="E636" s="109">
        <v>2546</v>
      </c>
      <c r="F636" s="326">
        <v>1</v>
      </c>
      <c r="G636" s="12">
        <f t="shared" si="26"/>
        <v>2546</v>
      </c>
      <c r="H636" s="12"/>
      <c r="I636" s="12"/>
      <c r="J636" s="12"/>
      <c r="K636" s="12"/>
      <c r="L636" s="12"/>
      <c r="M636" s="12"/>
      <c r="N636" s="12"/>
      <c r="O636" s="12"/>
    </row>
    <row r="637" spans="1:15" ht="33">
      <c r="A637" s="12">
        <v>112</v>
      </c>
      <c r="B637" s="12"/>
      <c r="C637" s="324" t="s">
        <v>684</v>
      </c>
      <c r="D637" s="325" t="s">
        <v>591</v>
      </c>
      <c r="E637" s="109">
        <v>2223</v>
      </c>
      <c r="F637" s="326">
        <v>1</v>
      </c>
      <c r="G637" s="12">
        <f t="shared" si="26"/>
        <v>2223</v>
      </c>
      <c r="H637" s="12"/>
      <c r="I637" s="12"/>
      <c r="J637" s="12"/>
      <c r="K637" s="12"/>
      <c r="L637" s="12"/>
      <c r="M637" s="12"/>
      <c r="N637" s="12"/>
      <c r="O637" s="12"/>
    </row>
    <row r="638" spans="1:15" ht="33">
      <c r="A638" s="12">
        <v>113</v>
      </c>
      <c r="B638" s="12"/>
      <c r="C638" s="324" t="s">
        <v>685</v>
      </c>
      <c r="D638" s="325" t="s">
        <v>591</v>
      </c>
      <c r="E638" s="109">
        <v>6695</v>
      </c>
      <c r="F638" s="326">
        <v>1</v>
      </c>
      <c r="G638" s="12">
        <f t="shared" si="26"/>
        <v>6695</v>
      </c>
      <c r="H638" s="12"/>
      <c r="I638" s="12"/>
      <c r="J638" s="12"/>
      <c r="K638" s="12"/>
      <c r="L638" s="12"/>
      <c r="M638" s="12"/>
      <c r="N638" s="12"/>
      <c r="O638" s="12"/>
    </row>
    <row r="639" spans="1:15" ht="33">
      <c r="A639" s="12">
        <v>114</v>
      </c>
      <c r="B639" s="12"/>
      <c r="C639" s="324" t="s">
        <v>686</v>
      </c>
      <c r="D639" s="325" t="s">
        <v>591</v>
      </c>
      <c r="E639" s="109">
        <v>3365</v>
      </c>
      <c r="F639" s="326">
        <v>1</v>
      </c>
      <c r="G639" s="12">
        <f t="shared" si="26"/>
        <v>3365</v>
      </c>
      <c r="H639" s="12"/>
      <c r="I639" s="12"/>
      <c r="J639" s="12"/>
      <c r="K639" s="12"/>
      <c r="L639" s="12"/>
      <c r="M639" s="12"/>
      <c r="N639" s="12"/>
      <c r="O639" s="12"/>
    </row>
    <row r="640" spans="1:15" ht="49.5">
      <c r="A640" s="12">
        <v>115</v>
      </c>
      <c r="B640" s="12"/>
      <c r="C640" s="324" t="s">
        <v>687</v>
      </c>
      <c r="D640" s="325" t="s">
        <v>591</v>
      </c>
      <c r="E640" s="109">
        <v>342</v>
      </c>
      <c r="F640" s="326">
        <v>2</v>
      </c>
      <c r="G640" s="12">
        <f t="shared" si="26"/>
        <v>684</v>
      </c>
      <c r="H640" s="12"/>
      <c r="I640" s="12"/>
      <c r="J640" s="12"/>
      <c r="K640" s="12"/>
      <c r="L640" s="12"/>
      <c r="M640" s="12"/>
      <c r="N640" s="12"/>
      <c r="O640" s="12"/>
    </row>
    <row r="641" spans="1:15" ht="33">
      <c r="A641" s="12">
        <v>116</v>
      </c>
      <c r="B641" s="12"/>
      <c r="C641" s="324" t="s">
        <v>688</v>
      </c>
      <c r="D641" s="325" t="s">
        <v>152</v>
      </c>
      <c r="E641" s="109">
        <v>3524</v>
      </c>
      <c r="F641" s="326">
        <v>2</v>
      </c>
      <c r="G641" s="12">
        <f t="shared" si="26"/>
        <v>7048</v>
      </c>
      <c r="H641" s="12"/>
      <c r="I641" s="12"/>
      <c r="J641" s="12"/>
      <c r="K641" s="12"/>
      <c r="L641" s="12"/>
      <c r="M641" s="12"/>
      <c r="N641" s="12"/>
      <c r="O641" s="12"/>
    </row>
    <row r="642" spans="1:15" ht="33">
      <c r="A642" s="12">
        <v>117</v>
      </c>
      <c r="B642" s="12"/>
      <c r="C642" s="324" t="s">
        <v>689</v>
      </c>
      <c r="D642" s="325" t="s">
        <v>21</v>
      </c>
      <c r="E642" s="109">
        <v>12454</v>
      </c>
      <c r="F642" s="326">
        <v>1</v>
      </c>
      <c r="G642" s="12">
        <f t="shared" si="26"/>
        <v>12454</v>
      </c>
      <c r="H642" s="12"/>
      <c r="I642" s="12"/>
      <c r="J642" s="12"/>
      <c r="K642" s="12"/>
      <c r="L642" s="12"/>
      <c r="M642" s="12"/>
      <c r="N642" s="12"/>
      <c r="O642" s="12"/>
    </row>
    <row r="643" spans="1:15" ht="33">
      <c r="A643" s="12">
        <v>118</v>
      </c>
      <c r="B643" s="12"/>
      <c r="C643" s="324" t="s">
        <v>690</v>
      </c>
      <c r="D643" s="325" t="s">
        <v>21</v>
      </c>
      <c r="E643" s="109">
        <v>5512</v>
      </c>
      <c r="F643" s="326">
        <v>2</v>
      </c>
      <c r="G643" s="12">
        <f t="shared" si="26"/>
        <v>11024</v>
      </c>
      <c r="H643" s="12"/>
      <c r="I643" s="12"/>
      <c r="J643" s="12"/>
      <c r="K643" s="12"/>
      <c r="L643" s="12"/>
      <c r="M643" s="12"/>
      <c r="N643" s="12"/>
      <c r="O643" s="12"/>
    </row>
    <row r="644" spans="1:15" ht="33">
      <c r="A644" s="12">
        <v>119</v>
      </c>
      <c r="B644" s="12"/>
      <c r="C644" s="324" t="s">
        <v>691</v>
      </c>
      <c r="D644" s="332" t="s">
        <v>152</v>
      </c>
      <c r="E644" s="109">
        <v>9888</v>
      </c>
      <c r="F644" s="326">
        <v>1</v>
      </c>
      <c r="G644" s="12">
        <f t="shared" si="26"/>
        <v>9888</v>
      </c>
      <c r="H644" s="12"/>
      <c r="I644" s="12"/>
      <c r="J644" s="12"/>
      <c r="K644" s="12"/>
      <c r="L644" s="12"/>
      <c r="M644" s="12"/>
      <c r="N644" s="12"/>
      <c r="O644" s="12"/>
    </row>
    <row r="645" spans="1:15" ht="33">
      <c r="A645" s="12">
        <v>120</v>
      </c>
      <c r="B645" s="12"/>
      <c r="C645" s="324" t="s">
        <v>692</v>
      </c>
      <c r="D645" s="325" t="s">
        <v>21</v>
      </c>
      <c r="E645" s="109">
        <v>9888</v>
      </c>
      <c r="F645" s="326">
        <v>1</v>
      </c>
      <c r="G645" s="12">
        <f t="shared" si="26"/>
        <v>9888</v>
      </c>
      <c r="H645" s="12"/>
      <c r="I645" s="12"/>
      <c r="J645" s="12"/>
      <c r="K645" s="12"/>
      <c r="L645" s="12"/>
      <c r="M645" s="12"/>
      <c r="N645" s="12"/>
      <c r="O645" s="12"/>
    </row>
    <row r="646" spans="1:15" ht="33">
      <c r="A646" s="12">
        <v>121</v>
      </c>
      <c r="B646" s="12"/>
      <c r="C646" s="324" t="s">
        <v>693</v>
      </c>
      <c r="D646" s="325" t="s">
        <v>21</v>
      </c>
      <c r="E646" s="109">
        <v>8856</v>
      </c>
      <c r="F646" s="326">
        <v>1</v>
      </c>
      <c r="G646" s="12">
        <f t="shared" si="26"/>
        <v>8856</v>
      </c>
      <c r="H646" s="12"/>
      <c r="I646" s="12"/>
      <c r="J646" s="12"/>
      <c r="K646" s="12"/>
      <c r="L646" s="12"/>
      <c r="M646" s="12"/>
      <c r="N646" s="12"/>
      <c r="O646" s="12"/>
    </row>
    <row r="647" spans="1:15" ht="33">
      <c r="A647" s="12">
        <v>122</v>
      </c>
      <c r="B647" s="12"/>
      <c r="C647" s="324" t="s">
        <v>694</v>
      </c>
      <c r="D647" s="325" t="s">
        <v>21</v>
      </c>
      <c r="E647" s="109">
        <v>7588</v>
      </c>
      <c r="F647" s="326">
        <v>1</v>
      </c>
      <c r="G647" s="12">
        <f t="shared" si="26"/>
        <v>7588</v>
      </c>
      <c r="H647" s="12"/>
      <c r="I647" s="12"/>
      <c r="J647" s="12"/>
      <c r="K647" s="12"/>
      <c r="L647" s="12"/>
      <c r="M647" s="12"/>
      <c r="N647" s="12"/>
      <c r="O647" s="12"/>
    </row>
    <row r="648" spans="1:15" ht="33">
      <c r="A648" s="12">
        <v>123</v>
      </c>
      <c r="B648" s="12"/>
      <c r="C648" s="324" t="s">
        <v>695</v>
      </c>
      <c r="D648" s="332" t="s">
        <v>152</v>
      </c>
      <c r="E648" s="109">
        <v>7588</v>
      </c>
      <c r="F648" s="326">
        <v>1</v>
      </c>
      <c r="G648" s="12">
        <f t="shared" si="26"/>
        <v>7588</v>
      </c>
      <c r="H648" s="12"/>
      <c r="I648" s="12"/>
      <c r="J648" s="12"/>
      <c r="K648" s="12"/>
      <c r="L648" s="12"/>
      <c r="M648" s="12"/>
      <c r="N648" s="12"/>
      <c r="O648" s="12"/>
    </row>
    <row r="649" spans="1:15" ht="49.5">
      <c r="A649" s="12">
        <v>124</v>
      </c>
      <c r="B649" s="12"/>
      <c r="C649" s="324" t="s">
        <v>696</v>
      </c>
      <c r="D649" s="325" t="s">
        <v>21</v>
      </c>
      <c r="E649" s="109">
        <v>7588</v>
      </c>
      <c r="F649" s="326">
        <v>1</v>
      </c>
      <c r="G649" s="12">
        <f t="shared" si="26"/>
        <v>7588</v>
      </c>
      <c r="H649" s="12"/>
      <c r="I649" s="12"/>
      <c r="J649" s="12"/>
      <c r="K649" s="12"/>
      <c r="L649" s="12"/>
      <c r="M649" s="12"/>
      <c r="N649" s="12"/>
      <c r="O649" s="12"/>
    </row>
    <row r="650" spans="1:15" ht="33">
      <c r="A650" s="12">
        <v>125</v>
      </c>
      <c r="B650" s="12"/>
      <c r="C650" s="324" t="s">
        <v>697</v>
      </c>
      <c r="D650" s="325" t="s">
        <v>152</v>
      </c>
      <c r="E650" s="109">
        <v>5512</v>
      </c>
      <c r="F650" s="326">
        <v>4</v>
      </c>
      <c r="G650" s="12">
        <f t="shared" si="26"/>
        <v>22048</v>
      </c>
      <c r="H650" s="12"/>
      <c r="I650" s="12"/>
      <c r="J650" s="12"/>
      <c r="K650" s="12"/>
      <c r="L650" s="12"/>
      <c r="M650" s="12"/>
      <c r="N650" s="12"/>
      <c r="O650" s="12"/>
    </row>
    <row r="651" spans="1:15" ht="49.5">
      <c r="A651" s="12">
        <v>126</v>
      </c>
      <c r="B651" s="12"/>
      <c r="C651" s="324" t="s">
        <v>698</v>
      </c>
      <c r="D651" s="325" t="s">
        <v>152</v>
      </c>
      <c r="E651" s="109">
        <v>12556</v>
      </c>
      <c r="F651" s="326">
        <v>1</v>
      </c>
      <c r="G651" s="12">
        <f t="shared" si="26"/>
        <v>12556</v>
      </c>
      <c r="H651" s="12"/>
      <c r="I651" s="12"/>
      <c r="J651" s="12"/>
      <c r="K651" s="12"/>
      <c r="L651" s="12"/>
      <c r="M651" s="12"/>
      <c r="N651" s="12"/>
      <c r="O651" s="12"/>
    </row>
    <row r="652" spans="1:15" ht="33">
      <c r="A652" s="12">
        <v>127</v>
      </c>
      <c r="B652" s="12"/>
      <c r="C652" s="324" t="s">
        <v>699</v>
      </c>
      <c r="D652" s="325" t="s">
        <v>152</v>
      </c>
      <c r="E652" s="109">
        <v>12556</v>
      </c>
      <c r="F652" s="326">
        <v>1</v>
      </c>
      <c r="G652" s="12">
        <f t="shared" si="26"/>
        <v>12556</v>
      </c>
      <c r="H652" s="12"/>
      <c r="I652" s="12"/>
      <c r="J652" s="12"/>
      <c r="K652" s="12"/>
      <c r="L652" s="12"/>
      <c r="M652" s="12"/>
      <c r="N652" s="12"/>
      <c r="O652" s="12"/>
    </row>
    <row r="653" spans="1:15" ht="33">
      <c r="A653" s="12">
        <v>128</v>
      </c>
      <c r="B653" s="12"/>
      <c r="C653" s="324" t="s">
        <v>700</v>
      </c>
      <c r="D653" s="325" t="s">
        <v>20</v>
      </c>
      <c r="E653" s="109">
        <v>345672</v>
      </c>
      <c r="F653" s="326">
        <v>1</v>
      </c>
      <c r="G653" s="12">
        <f t="shared" si="26"/>
        <v>345672</v>
      </c>
      <c r="H653" s="12"/>
      <c r="I653" s="12"/>
      <c r="J653" s="12"/>
      <c r="K653" s="12"/>
      <c r="L653" s="12"/>
      <c r="M653" s="12"/>
      <c r="N653" s="12"/>
      <c r="O653" s="12"/>
    </row>
    <row r="654" spans="1:15" ht="33">
      <c r="A654" s="12">
        <v>129</v>
      </c>
      <c r="B654" s="12"/>
      <c r="C654" s="324" t="s">
        <v>701</v>
      </c>
      <c r="D654" s="325" t="s">
        <v>152</v>
      </c>
      <c r="E654" s="109">
        <v>3000</v>
      </c>
      <c r="F654" s="326">
        <v>1</v>
      </c>
      <c r="G654" s="12">
        <f t="shared" ref="G654:G717" si="27">E654*F654</f>
        <v>3000</v>
      </c>
      <c r="H654" s="12"/>
      <c r="I654" s="12"/>
      <c r="J654" s="12"/>
      <c r="K654" s="12"/>
      <c r="L654" s="12"/>
      <c r="M654" s="12"/>
      <c r="N654" s="12"/>
      <c r="O654" s="12"/>
    </row>
    <row r="655" spans="1:15" ht="33">
      <c r="A655" s="12">
        <v>130</v>
      </c>
      <c r="B655" s="12"/>
      <c r="C655" s="324" t="s">
        <v>702</v>
      </c>
      <c r="D655" s="325" t="s">
        <v>152</v>
      </c>
      <c r="E655" s="109">
        <v>900</v>
      </c>
      <c r="F655" s="326">
        <v>1</v>
      </c>
      <c r="G655" s="12">
        <f t="shared" si="27"/>
        <v>900</v>
      </c>
      <c r="H655" s="12"/>
      <c r="I655" s="12"/>
      <c r="J655" s="12"/>
      <c r="K655" s="12"/>
      <c r="L655" s="12"/>
      <c r="M655" s="12"/>
      <c r="N655" s="12"/>
      <c r="O655" s="12"/>
    </row>
    <row r="656" spans="1:15" ht="33">
      <c r="A656" s="12">
        <v>131</v>
      </c>
      <c r="B656" s="12"/>
      <c r="C656" s="324" t="s">
        <v>703</v>
      </c>
      <c r="D656" s="325" t="s">
        <v>20</v>
      </c>
      <c r="E656" s="109">
        <v>2400</v>
      </c>
      <c r="F656" s="326">
        <v>1</v>
      </c>
      <c r="G656" s="12">
        <f t="shared" si="27"/>
        <v>2400</v>
      </c>
      <c r="H656" s="12"/>
      <c r="I656" s="12"/>
      <c r="J656" s="12"/>
      <c r="K656" s="12"/>
      <c r="L656" s="12"/>
      <c r="M656" s="12"/>
      <c r="N656" s="12"/>
      <c r="O656" s="12"/>
    </row>
    <row r="657" spans="1:15" ht="66">
      <c r="A657" s="12">
        <v>132</v>
      </c>
      <c r="B657" s="12"/>
      <c r="C657" s="324" t="s">
        <v>704</v>
      </c>
      <c r="D657" s="325" t="s">
        <v>279</v>
      </c>
      <c r="E657" s="109">
        <v>5674</v>
      </c>
      <c r="F657" s="326">
        <v>2</v>
      </c>
      <c r="G657" s="12">
        <f t="shared" si="27"/>
        <v>11348</v>
      </c>
      <c r="H657" s="12"/>
      <c r="I657" s="12"/>
      <c r="J657" s="12"/>
      <c r="K657" s="12"/>
      <c r="L657" s="12"/>
      <c r="M657" s="12"/>
      <c r="N657" s="12"/>
      <c r="O657" s="12"/>
    </row>
    <row r="658" spans="1:15" ht="33">
      <c r="A658" s="12">
        <v>133</v>
      </c>
      <c r="B658" s="12"/>
      <c r="C658" s="324" t="s">
        <v>705</v>
      </c>
      <c r="D658" s="325" t="s">
        <v>279</v>
      </c>
      <c r="E658" s="109">
        <v>1356</v>
      </c>
      <c r="F658" s="326">
        <v>2</v>
      </c>
      <c r="G658" s="12">
        <f t="shared" si="27"/>
        <v>2712</v>
      </c>
      <c r="H658" s="12"/>
      <c r="I658" s="12"/>
      <c r="J658" s="12"/>
      <c r="K658" s="12"/>
      <c r="L658" s="12"/>
      <c r="M658" s="12"/>
      <c r="N658" s="12"/>
      <c r="O658" s="12"/>
    </row>
    <row r="659" spans="1:15" ht="49.5">
      <c r="A659" s="12">
        <v>134</v>
      </c>
      <c r="B659" s="12"/>
      <c r="C659" s="324" t="s">
        <v>706</v>
      </c>
      <c r="D659" s="325" t="s">
        <v>279</v>
      </c>
      <c r="E659" s="109">
        <v>1234</v>
      </c>
      <c r="F659" s="326">
        <v>1</v>
      </c>
      <c r="G659" s="12">
        <f t="shared" si="27"/>
        <v>1234</v>
      </c>
      <c r="H659" s="12"/>
      <c r="I659" s="12"/>
      <c r="J659" s="12"/>
      <c r="K659" s="12"/>
      <c r="L659" s="12"/>
      <c r="M659" s="12"/>
      <c r="N659" s="12"/>
      <c r="O659" s="12"/>
    </row>
    <row r="660" spans="1:15" ht="49.5">
      <c r="A660" s="12">
        <v>135</v>
      </c>
      <c r="B660" s="12"/>
      <c r="C660" s="324" t="s">
        <v>707</v>
      </c>
      <c r="D660" s="325" t="s">
        <v>279</v>
      </c>
      <c r="E660" s="109">
        <v>52187</v>
      </c>
      <c r="F660" s="326">
        <v>1</v>
      </c>
      <c r="G660" s="12">
        <f t="shared" si="27"/>
        <v>52187</v>
      </c>
      <c r="H660" s="12"/>
      <c r="I660" s="12"/>
      <c r="J660" s="12"/>
      <c r="K660" s="12"/>
      <c r="L660" s="12"/>
      <c r="M660" s="12"/>
      <c r="N660" s="12"/>
      <c r="O660" s="12"/>
    </row>
    <row r="661" spans="1:15" ht="16.5">
      <c r="A661" s="12">
        <v>136</v>
      </c>
      <c r="B661" s="12"/>
      <c r="C661" s="333" t="s">
        <v>708</v>
      </c>
      <c r="D661" s="334"/>
      <c r="E661" s="109">
        <v>3391.4</v>
      </c>
      <c r="F661" s="335">
        <v>2</v>
      </c>
      <c r="G661" s="12">
        <f t="shared" si="27"/>
        <v>6782.8</v>
      </c>
      <c r="H661" s="12"/>
      <c r="I661" s="12"/>
      <c r="J661" s="12"/>
      <c r="K661" s="12"/>
      <c r="L661" s="12"/>
      <c r="M661" s="12"/>
      <c r="N661" s="12"/>
      <c r="O661" s="12"/>
    </row>
    <row r="662" spans="1:15" ht="16.5">
      <c r="A662" s="12">
        <v>137</v>
      </c>
      <c r="B662" s="12"/>
      <c r="C662" s="333" t="s">
        <v>709</v>
      </c>
      <c r="D662" s="334" t="s">
        <v>591</v>
      </c>
      <c r="E662" s="109">
        <v>32000</v>
      </c>
      <c r="F662" s="335">
        <v>1</v>
      </c>
      <c r="G662" s="12">
        <f t="shared" si="27"/>
        <v>32000</v>
      </c>
      <c r="H662" s="12"/>
      <c r="I662" s="12"/>
      <c r="J662" s="12"/>
      <c r="K662" s="12"/>
      <c r="L662" s="12"/>
      <c r="M662" s="12"/>
      <c r="N662" s="12"/>
      <c r="O662" s="12"/>
    </row>
    <row r="663" spans="1:15" ht="33">
      <c r="A663" s="12">
        <v>138</v>
      </c>
      <c r="B663" s="12"/>
      <c r="C663" s="333" t="s">
        <v>710</v>
      </c>
      <c r="D663" s="334" t="s">
        <v>591</v>
      </c>
      <c r="E663" s="109">
        <v>19554</v>
      </c>
      <c r="F663" s="335">
        <v>1</v>
      </c>
      <c r="G663" s="12">
        <f t="shared" si="27"/>
        <v>19554</v>
      </c>
      <c r="H663" s="12"/>
      <c r="I663" s="12"/>
      <c r="J663" s="12"/>
      <c r="K663" s="12"/>
      <c r="L663" s="12"/>
      <c r="M663" s="12"/>
      <c r="N663" s="12"/>
      <c r="O663" s="12"/>
    </row>
    <row r="664" spans="1:15" ht="33">
      <c r="A664" s="12">
        <v>139</v>
      </c>
      <c r="B664" s="12"/>
      <c r="C664" s="333" t="s">
        <v>711</v>
      </c>
      <c r="D664" s="334" t="s">
        <v>591</v>
      </c>
      <c r="E664" s="109">
        <v>15447</v>
      </c>
      <c r="F664" s="335">
        <v>1</v>
      </c>
      <c r="G664" s="12">
        <f t="shared" si="27"/>
        <v>15447</v>
      </c>
      <c r="H664" s="12"/>
      <c r="I664" s="12"/>
      <c r="J664" s="12"/>
      <c r="K664" s="12"/>
      <c r="L664" s="12"/>
      <c r="M664" s="12"/>
      <c r="N664" s="12"/>
      <c r="O664" s="12"/>
    </row>
    <row r="665" spans="1:15" ht="33">
      <c r="A665" s="12">
        <v>140</v>
      </c>
      <c r="B665" s="12"/>
      <c r="C665" s="333" t="s">
        <v>712</v>
      </c>
      <c r="D665" s="334" t="s">
        <v>591</v>
      </c>
      <c r="E665" s="109">
        <v>13345</v>
      </c>
      <c r="F665" s="335">
        <v>1</v>
      </c>
      <c r="G665" s="12">
        <f t="shared" si="27"/>
        <v>13345</v>
      </c>
      <c r="H665" s="12"/>
      <c r="I665" s="12"/>
      <c r="J665" s="12"/>
      <c r="K665" s="12"/>
      <c r="L665" s="12"/>
      <c r="M665" s="12"/>
      <c r="N665" s="12"/>
      <c r="O665" s="12"/>
    </row>
    <row r="666" spans="1:15" ht="33">
      <c r="A666" s="12">
        <v>141</v>
      </c>
      <c r="B666" s="12"/>
      <c r="C666" s="333" t="s">
        <v>713</v>
      </c>
      <c r="D666" s="334" t="s">
        <v>591</v>
      </c>
      <c r="E666" s="109">
        <v>15248</v>
      </c>
      <c r="F666" s="335">
        <v>1</v>
      </c>
      <c r="G666" s="12">
        <f t="shared" si="27"/>
        <v>15248</v>
      </c>
      <c r="H666" s="12"/>
      <c r="I666" s="12"/>
      <c r="J666" s="12"/>
      <c r="K666" s="12"/>
      <c r="L666" s="12"/>
      <c r="M666" s="12"/>
      <c r="N666" s="12"/>
      <c r="O666" s="12"/>
    </row>
    <row r="667" spans="1:15" ht="33">
      <c r="A667" s="12">
        <v>142</v>
      </c>
      <c r="B667" s="12"/>
      <c r="C667" s="333" t="s">
        <v>714</v>
      </c>
      <c r="D667" s="334" t="s">
        <v>591</v>
      </c>
      <c r="E667" s="109">
        <v>13224</v>
      </c>
      <c r="F667" s="335">
        <v>1</v>
      </c>
      <c r="G667" s="12">
        <f t="shared" si="27"/>
        <v>13224</v>
      </c>
      <c r="H667" s="12"/>
      <c r="I667" s="12"/>
      <c r="J667" s="12"/>
      <c r="K667" s="12"/>
      <c r="L667" s="12"/>
      <c r="M667" s="12"/>
      <c r="N667" s="12"/>
      <c r="O667" s="12"/>
    </row>
    <row r="668" spans="1:15" ht="49.5">
      <c r="A668" s="12">
        <v>143</v>
      </c>
      <c r="B668" s="12"/>
      <c r="C668" s="333" t="s">
        <v>715</v>
      </c>
      <c r="D668" s="334" t="s">
        <v>591</v>
      </c>
      <c r="E668" s="109">
        <v>10092</v>
      </c>
      <c r="F668" s="335">
        <v>2</v>
      </c>
      <c r="G668" s="12">
        <f t="shared" si="27"/>
        <v>20184</v>
      </c>
      <c r="H668" s="12"/>
      <c r="I668" s="12"/>
      <c r="J668" s="12"/>
      <c r="K668" s="12"/>
      <c r="L668" s="12"/>
      <c r="M668" s="12"/>
      <c r="N668" s="12"/>
      <c r="O668" s="12"/>
    </row>
    <row r="669" spans="1:15" ht="33">
      <c r="A669" s="12">
        <v>144</v>
      </c>
      <c r="B669" s="12"/>
      <c r="C669" s="336" t="s">
        <v>716</v>
      </c>
      <c r="D669" s="337" t="s">
        <v>152</v>
      </c>
      <c r="E669" s="109">
        <v>2826.15</v>
      </c>
      <c r="F669" s="335">
        <v>2</v>
      </c>
      <c r="G669" s="12">
        <f t="shared" si="27"/>
        <v>5652.3</v>
      </c>
      <c r="H669" s="12"/>
      <c r="I669" s="12"/>
      <c r="J669" s="12"/>
      <c r="K669" s="12"/>
      <c r="L669" s="12"/>
      <c r="M669" s="12"/>
      <c r="N669" s="12"/>
      <c r="O669" s="12"/>
    </row>
    <row r="670" spans="1:15" ht="33">
      <c r="A670" s="12">
        <v>145</v>
      </c>
      <c r="B670" s="12"/>
      <c r="C670" s="336" t="s">
        <v>717</v>
      </c>
      <c r="D670" s="337" t="s">
        <v>152</v>
      </c>
      <c r="E670" s="109">
        <v>1170</v>
      </c>
      <c r="F670" s="335">
        <v>2</v>
      </c>
      <c r="G670" s="12">
        <f t="shared" si="27"/>
        <v>2340</v>
      </c>
      <c r="H670" s="12"/>
      <c r="I670" s="12"/>
      <c r="J670" s="12"/>
      <c r="K670" s="12"/>
      <c r="L670" s="12"/>
      <c r="M670" s="12"/>
      <c r="N670" s="12"/>
      <c r="O670" s="12"/>
    </row>
    <row r="671" spans="1:15" ht="33">
      <c r="A671" s="12">
        <v>146</v>
      </c>
      <c r="B671" s="12"/>
      <c r="C671" s="336" t="s">
        <v>718</v>
      </c>
      <c r="D671" s="337" t="s">
        <v>152</v>
      </c>
      <c r="E671" s="109">
        <v>2712.65</v>
      </c>
      <c r="F671" s="335">
        <v>2</v>
      </c>
      <c r="G671" s="12">
        <f t="shared" si="27"/>
        <v>5425.3</v>
      </c>
      <c r="H671" s="12"/>
      <c r="I671" s="12"/>
      <c r="J671" s="12"/>
      <c r="K671" s="12"/>
      <c r="L671" s="12"/>
      <c r="M671" s="12"/>
      <c r="N671" s="12"/>
      <c r="O671" s="12"/>
    </row>
    <row r="672" spans="1:15" ht="16.5">
      <c r="A672" s="12">
        <v>147</v>
      </c>
      <c r="B672" s="12"/>
      <c r="C672" s="336" t="s">
        <v>719</v>
      </c>
      <c r="D672" s="332" t="s">
        <v>720</v>
      </c>
      <c r="E672" s="109">
        <v>73.16</v>
      </c>
      <c r="F672" s="335">
        <v>700</v>
      </c>
      <c r="G672" s="322">
        <f t="shared" si="27"/>
        <v>51212</v>
      </c>
      <c r="H672" s="322"/>
      <c r="I672" s="12"/>
      <c r="J672" s="12"/>
      <c r="K672" s="12"/>
      <c r="L672" s="12"/>
      <c r="M672" s="12"/>
      <c r="N672" s="12"/>
      <c r="O672" s="12"/>
    </row>
    <row r="673" spans="1:15" ht="33">
      <c r="A673" s="12">
        <v>148</v>
      </c>
      <c r="B673" s="12"/>
      <c r="C673" s="336" t="s">
        <v>721</v>
      </c>
      <c r="D673" s="337" t="s">
        <v>591</v>
      </c>
      <c r="E673" s="109">
        <v>171270</v>
      </c>
      <c r="F673" s="335">
        <v>2</v>
      </c>
      <c r="G673" s="12">
        <f t="shared" si="27"/>
        <v>342540</v>
      </c>
      <c r="H673" s="322"/>
      <c r="I673" s="12"/>
      <c r="J673" s="12"/>
      <c r="K673" s="12"/>
      <c r="L673" s="12"/>
      <c r="M673" s="12"/>
      <c r="N673" s="12"/>
      <c r="O673" s="12"/>
    </row>
    <row r="674" spans="1:15" ht="33">
      <c r="A674" s="12">
        <v>149</v>
      </c>
      <c r="B674" s="12"/>
      <c r="C674" s="336" t="s">
        <v>722</v>
      </c>
      <c r="D674" s="337" t="s">
        <v>591</v>
      </c>
      <c r="E674" s="109">
        <v>209975</v>
      </c>
      <c r="F674" s="335">
        <v>1</v>
      </c>
      <c r="G674" s="12">
        <f t="shared" si="27"/>
        <v>209975</v>
      </c>
      <c r="H674" s="322"/>
      <c r="I674" s="12"/>
      <c r="J674" s="12"/>
      <c r="K674" s="12"/>
      <c r="L674" s="12"/>
      <c r="M674" s="12"/>
      <c r="N674" s="12"/>
      <c r="O674" s="12"/>
    </row>
    <row r="675" spans="1:15" ht="33">
      <c r="A675" s="12">
        <v>151</v>
      </c>
      <c r="B675" s="12"/>
      <c r="C675" s="333" t="s">
        <v>723</v>
      </c>
      <c r="D675" s="325" t="s">
        <v>152</v>
      </c>
      <c r="E675" s="109">
        <v>56563</v>
      </c>
      <c r="F675" s="335">
        <v>2</v>
      </c>
      <c r="G675" s="12">
        <f t="shared" si="27"/>
        <v>113126</v>
      </c>
      <c r="H675" s="12"/>
      <c r="I675" s="12"/>
      <c r="J675" s="12"/>
      <c r="K675" s="12"/>
      <c r="L675" s="12"/>
      <c r="M675" s="12"/>
      <c r="N675" s="12"/>
      <c r="O675" s="12"/>
    </row>
    <row r="676" spans="1:15" ht="16.5">
      <c r="A676" s="12">
        <v>152</v>
      </c>
      <c r="B676" s="12"/>
      <c r="C676" s="333" t="s">
        <v>724</v>
      </c>
      <c r="D676" s="334"/>
      <c r="E676" s="109">
        <v>181000</v>
      </c>
      <c r="F676" s="335">
        <v>1</v>
      </c>
      <c r="G676" s="12">
        <f t="shared" si="27"/>
        <v>181000</v>
      </c>
      <c r="H676" s="12"/>
      <c r="I676" s="12"/>
      <c r="J676" s="12"/>
      <c r="K676" s="12"/>
      <c r="L676" s="12"/>
      <c r="M676" s="12"/>
      <c r="N676" s="12"/>
      <c r="O676" s="12"/>
    </row>
    <row r="677" spans="1:15" ht="16.5">
      <c r="A677" s="12">
        <v>153</v>
      </c>
      <c r="B677" s="12"/>
      <c r="C677" s="333" t="s">
        <v>725</v>
      </c>
      <c r="D677" s="325" t="s">
        <v>152</v>
      </c>
      <c r="E677" s="109">
        <v>181000</v>
      </c>
      <c r="F677" s="335">
        <v>1</v>
      </c>
      <c r="G677" s="12">
        <f t="shared" si="27"/>
        <v>181000</v>
      </c>
      <c r="H677" s="12"/>
      <c r="I677" s="12"/>
      <c r="J677" s="12"/>
      <c r="K677" s="12"/>
      <c r="L677" s="12"/>
      <c r="M677" s="12"/>
      <c r="N677" s="12"/>
      <c r="O677" s="12"/>
    </row>
    <row r="678" spans="1:15" ht="49.5">
      <c r="A678" s="12">
        <v>154</v>
      </c>
      <c r="B678" s="12"/>
      <c r="C678" s="333" t="s">
        <v>726</v>
      </c>
      <c r="D678" s="334" t="s">
        <v>591</v>
      </c>
      <c r="E678" s="109">
        <v>25623</v>
      </c>
      <c r="F678" s="335">
        <v>1</v>
      </c>
      <c r="G678" s="12">
        <f t="shared" si="27"/>
        <v>25623</v>
      </c>
      <c r="H678" s="12"/>
      <c r="I678" s="12"/>
      <c r="J678" s="12"/>
      <c r="K678" s="12"/>
      <c r="L678" s="12"/>
      <c r="M678" s="12"/>
      <c r="N678" s="12"/>
      <c r="O678" s="12"/>
    </row>
    <row r="679" spans="1:15" ht="33">
      <c r="A679" s="12">
        <v>155</v>
      </c>
      <c r="B679" s="12"/>
      <c r="C679" s="333" t="s">
        <v>727</v>
      </c>
      <c r="D679" s="334" t="s">
        <v>591</v>
      </c>
      <c r="E679" s="109">
        <v>15662</v>
      </c>
      <c r="F679" s="335">
        <v>1</v>
      </c>
      <c r="G679" s="12">
        <f t="shared" si="27"/>
        <v>15662</v>
      </c>
      <c r="H679" s="12"/>
      <c r="I679" s="12"/>
      <c r="J679" s="12"/>
      <c r="K679" s="12"/>
      <c r="L679" s="12"/>
      <c r="M679" s="12"/>
      <c r="N679" s="12"/>
      <c r="O679" s="12"/>
    </row>
    <row r="680" spans="1:15" ht="33">
      <c r="A680" s="12">
        <v>156</v>
      </c>
      <c r="B680" s="12"/>
      <c r="C680" s="333" t="s">
        <v>728</v>
      </c>
      <c r="D680" s="334" t="s">
        <v>591</v>
      </c>
      <c r="E680" s="109">
        <v>13554</v>
      </c>
      <c r="F680" s="335">
        <v>1</v>
      </c>
      <c r="G680" s="12">
        <f t="shared" si="27"/>
        <v>13554</v>
      </c>
      <c r="H680" s="12"/>
      <c r="I680" s="12"/>
      <c r="J680" s="12"/>
      <c r="K680" s="12"/>
      <c r="L680" s="12"/>
      <c r="M680" s="12"/>
      <c r="N680" s="12"/>
      <c r="O680" s="12"/>
    </row>
    <row r="681" spans="1:15" ht="33">
      <c r="A681" s="12">
        <v>157</v>
      </c>
      <c r="B681" s="12"/>
      <c r="C681" s="333" t="s">
        <v>729</v>
      </c>
      <c r="D681" s="334" t="s">
        <v>591</v>
      </c>
      <c r="E681" s="109">
        <v>6574</v>
      </c>
      <c r="F681" s="335">
        <v>1</v>
      </c>
      <c r="G681" s="12">
        <f t="shared" si="27"/>
        <v>6574</v>
      </c>
      <c r="H681" s="12"/>
      <c r="I681" s="12"/>
      <c r="J681" s="12"/>
      <c r="K681" s="12"/>
      <c r="L681" s="12"/>
      <c r="M681" s="12"/>
      <c r="N681" s="12"/>
      <c r="O681" s="12"/>
    </row>
    <row r="682" spans="1:15" ht="33">
      <c r="A682" s="12">
        <v>158</v>
      </c>
      <c r="B682" s="12"/>
      <c r="C682" s="333" t="s">
        <v>730</v>
      </c>
      <c r="D682" s="334" t="s">
        <v>591</v>
      </c>
      <c r="E682" s="109">
        <v>18321</v>
      </c>
      <c r="F682" s="335">
        <v>1</v>
      </c>
      <c r="G682" s="12">
        <f t="shared" si="27"/>
        <v>18321</v>
      </c>
      <c r="H682" s="12"/>
      <c r="I682" s="12"/>
      <c r="J682" s="12"/>
      <c r="K682" s="12"/>
      <c r="L682" s="12"/>
      <c r="M682" s="12"/>
      <c r="N682" s="12"/>
      <c r="O682" s="12"/>
    </row>
    <row r="683" spans="1:15" ht="33">
      <c r="A683" s="12">
        <v>159</v>
      </c>
      <c r="B683" s="12"/>
      <c r="C683" s="333" t="s">
        <v>731</v>
      </c>
      <c r="D683" s="334" t="s">
        <v>591</v>
      </c>
      <c r="E683" s="109">
        <v>18552</v>
      </c>
      <c r="F683" s="335">
        <v>1</v>
      </c>
      <c r="G683" s="12">
        <f t="shared" si="27"/>
        <v>18552</v>
      </c>
      <c r="H683" s="12"/>
      <c r="I683" s="12"/>
      <c r="J683" s="12"/>
      <c r="K683" s="12"/>
      <c r="L683" s="12"/>
      <c r="M683" s="12"/>
      <c r="N683" s="12"/>
      <c r="O683" s="12"/>
    </row>
    <row r="684" spans="1:15" ht="33">
      <c r="A684" s="12">
        <v>160</v>
      </c>
      <c r="B684" s="12"/>
      <c r="C684" s="333" t="s">
        <v>732</v>
      </c>
      <c r="D684" s="334" t="s">
        <v>20</v>
      </c>
      <c r="E684" s="109">
        <v>3452</v>
      </c>
      <c r="F684" s="335">
        <v>1</v>
      </c>
      <c r="G684" s="12">
        <f t="shared" si="27"/>
        <v>3452</v>
      </c>
      <c r="H684" s="12"/>
      <c r="I684" s="12"/>
      <c r="J684" s="12"/>
      <c r="K684" s="12"/>
      <c r="L684" s="12"/>
      <c r="M684" s="12"/>
      <c r="N684" s="12"/>
      <c r="O684" s="12"/>
    </row>
    <row r="685" spans="1:15" ht="33">
      <c r="A685" s="12">
        <v>161</v>
      </c>
      <c r="B685" s="12"/>
      <c r="C685" s="333" t="s">
        <v>733</v>
      </c>
      <c r="D685" s="334" t="s">
        <v>20</v>
      </c>
      <c r="E685" s="109">
        <v>2345</v>
      </c>
      <c r="F685" s="335">
        <v>1</v>
      </c>
      <c r="G685" s="12">
        <f t="shared" si="27"/>
        <v>2345</v>
      </c>
      <c r="H685" s="12"/>
      <c r="I685" s="12"/>
      <c r="J685" s="12"/>
      <c r="K685" s="12"/>
      <c r="L685" s="12"/>
      <c r="M685" s="12"/>
      <c r="N685" s="12"/>
      <c r="O685" s="12"/>
    </row>
    <row r="686" spans="1:15" ht="33">
      <c r="A686" s="12">
        <v>162</v>
      </c>
      <c r="B686" s="12"/>
      <c r="C686" s="333" t="s">
        <v>734</v>
      </c>
      <c r="D686" s="334" t="s">
        <v>20</v>
      </c>
      <c r="E686" s="109">
        <v>2432</v>
      </c>
      <c r="F686" s="335">
        <v>1</v>
      </c>
      <c r="G686" s="12">
        <f t="shared" si="27"/>
        <v>2432</v>
      </c>
      <c r="H686" s="12"/>
      <c r="I686" s="12"/>
      <c r="J686" s="12"/>
      <c r="K686" s="12"/>
      <c r="L686" s="12"/>
      <c r="M686" s="12"/>
      <c r="N686" s="12"/>
      <c r="O686" s="12"/>
    </row>
    <row r="687" spans="1:15" ht="33">
      <c r="A687" s="12">
        <v>163</v>
      </c>
      <c r="B687" s="12"/>
      <c r="C687" s="333" t="s">
        <v>735</v>
      </c>
      <c r="D687" s="334" t="s">
        <v>20</v>
      </c>
      <c r="E687" s="109">
        <v>456</v>
      </c>
      <c r="F687" s="335">
        <v>1</v>
      </c>
      <c r="G687" s="12">
        <f t="shared" si="27"/>
        <v>456</v>
      </c>
      <c r="H687" s="12"/>
      <c r="I687" s="12"/>
      <c r="J687" s="12"/>
      <c r="K687" s="12"/>
      <c r="L687" s="12"/>
      <c r="M687" s="12"/>
      <c r="N687" s="12"/>
      <c r="O687" s="12"/>
    </row>
    <row r="688" spans="1:15" ht="33">
      <c r="A688" s="12">
        <v>164</v>
      </c>
      <c r="B688" s="12"/>
      <c r="C688" s="333" t="s">
        <v>736</v>
      </c>
      <c r="D688" s="334" t="s">
        <v>152</v>
      </c>
      <c r="E688" s="109">
        <v>1987</v>
      </c>
      <c r="F688" s="335">
        <v>1</v>
      </c>
      <c r="G688" s="12">
        <f t="shared" si="27"/>
        <v>1987</v>
      </c>
      <c r="H688" s="12"/>
      <c r="I688" s="12"/>
      <c r="J688" s="12"/>
      <c r="K688" s="12"/>
      <c r="L688" s="12"/>
      <c r="M688" s="12"/>
      <c r="N688" s="12"/>
      <c r="O688" s="12"/>
    </row>
    <row r="689" spans="1:15" ht="33">
      <c r="A689" s="12">
        <v>165</v>
      </c>
      <c r="B689" s="12"/>
      <c r="C689" s="333" t="s">
        <v>737</v>
      </c>
      <c r="D689" s="334" t="s">
        <v>152</v>
      </c>
      <c r="E689" s="109">
        <v>987</v>
      </c>
      <c r="F689" s="335">
        <v>6</v>
      </c>
      <c r="G689" s="12">
        <f t="shared" si="27"/>
        <v>5922</v>
      </c>
      <c r="H689" s="12"/>
      <c r="I689" s="12"/>
      <c r="J689" s="12"/>
      <c r="K689" s="12"/>
      <c r="L689" s="12"/>
      <c r="M689" s="12"/>
      <c r="N689" s="12"/>
      <c r="O689" s="12"/>
    </row>
    <row r="690" spans="1:15" ht="33">
      <c r="A690" s="12">
        <v>166</v>
      </c>
      <c r="B690" s="12"/>
      <c r="C690" s="333" t="s">
        <v>738</v>
      </c>
      <c r="D690" s="334" t="s">
        <v>20</v>
      </c>
      <c r="E690" s="109">
        <v>2087</v>
      </c>
      <c r="F690" s="335">
        <v>1</v>
      </c>
      <c r="G690" s="12">
        <f t="shared" si="27"/>
        <v>2087</v>
      </c>
      <c r="H690" s="12"/>
      <c r="I690" s="12"/>
      <c r="J690" s="12"/>
      <c r="K690" s="12"/>
      <c r="L690" s="12"/>
      <c r="M690" s="12"/>
      <c r="N690" s="12"/>
      <c r="O690" s="12"/>
    </row>
    <row r="691" spans="1:15" ht="33">
      <c r="A691" s="12">
        <v>167</v>
      </c>
      <c r="B691" s="12"/>
      <c r="C691" s="333" t="s">
        <v>739</v>
      </c>
      <c r="D691" s="334" t="s">
        <v>20</v>
      </c>
      <c r="E691" s="109">
        <v>456</v>
      </c>
      <c r="F691" s="335">
        <v>1</v>
      </c>
      <c r="G691" s="12">
        <f t="shared" si="27"/>
        <v>456</v>
      </c>
      <c r="H691" s="12"/>
      <c r="I691" s="12"/>
      <c r="J691" s="12"/>
      <c r="K691" s="12"/>
      <c r="L691" s="12"/>
      <c r="M691" s="12"/>
      <c r="N691" s="12"/>
      <c r="O691" s="12"/>
    </row>
    <row r="692" spans="1:15" ht="33">
      <c r="A692" s="12">
        <v>168</v>
      </c>
      <c r="B692" s="12"/>
      <c r="C692" s="333" t="s">
        <v>740</v>
      </c>
      <c r="D692" s="334" t="s">
        <v>152</v>
      </c>
      <c r="E692" s="109">
        <v>1564</v>
      </c>
      <c r="F692" s="335">
        <v>1</v>
      </c>
      <c r="G692" s="12">
        <f t="shared" si="27"/>
        <v>1564</v>
      </c>
      <c r="H692" s="12"/>
      <c r="I692" s="12"/>
      <c r="J692" s="12"/>
      <c r="K692" s="12"/>
      <c r="L692" s="12"/>
      <c r="M692" s="12"/>
      <c r="N692" s="12"/>
      <c r="O692" s="12"/>
    </row>
    <row r="693" spans="1:15" ht="33">
      <c r="A693" s="12">
        <v>169</v>
      </c>
      <c r="B693" s="12"/>
      <c r="C693" s="333" t="s">
        <v>741</v>
      </c>
      <c r="D693" s="334" t="s">
        <v>152</v>
      </c>
      <c r="E693" s="109">
        <v>1699</v>
      </c>
      <c r="F693" s="335">
        <v>7</v>
      </c>
      <c r="G693" s="12">
        <f t="shared" si="27"/>
        <v>11893</v>
      </c>
      <c r="H693" s="12"/>
      <c r="I693" s="12"/>
      <c r="J693" s="12"/>
      <c r="K693" s="12"/>
      <c r="L693" s="12"/>
      <c r="M693" s="12"/>
      <c r="N693" s="12"/>
      <c r="O693" s="12"/>
    </row>
    <row r="694" spans="1:15" ht="56.25">
      <c r="A694" s="12">
        <v>170</v>
      </c>
      <c r="B694" s="12"/>
      <c r="C694" s="338" t="s">
        <v>742</v>
      </c>
      <c r="D694" s="339" t="s">
        <v>20</v>
      </c>
      <c r="E694" s="109">
        <v>2878</v>
      </c>
      <c r="F694" s="71">
        <v>1</v>
      </c>
      <c r="G694" s="12">
        <f t="shared" si="27"/>
        <v>2878</v>
      </c>
      <c r="H694" s="12"/>
      <c r="I694" s="12"/>
      <c r="J694" s="12"/>
      <c r="K694" s="12"/>
      <c r="L694" s="12"/>
      <c r="M694" s="12"/>
      <c r="N694" s="12"/>
      <c r="O694" s="12"/>
    </row>
    <row r="695" spans="1:15" ht="18.75">
      <c r="A695" s="12">
        <v>171</v>
      </c>
      <c r="B695" s="12"/>
      <c r="C695" s="338" t="s">
        <v>743</v>
      </c>
      <c r="D695" s="339" t="s">
        <v>21</v>
      </c>
      <c r="E695" s="109">
        <v>8456</v>
      </c>
      <c r="F695" s="71">
        <v>2</v>
      </c>
      <c r="G695" s="12">
        <f t="shared" si="27"/>
        <v>16912</v>
      </c>
      <c r="H695" s="12"/>
      <c r="I695" s="12"/>
      <c r="J695" s="12"/>
      <c r="K695" s="12"/>
      <c r="L695" s="12"/>
      <c r="M695" s="12"/>
      <c r="N695" s="12"/>
      <c r="O695" s="12"/>
    </row>
    <row r="696" spans="1:15" ht="56.25">
      <c r="A696" s="12">
        <v>172</v>
      </c>
      <c r="B696" s="12"/>
      <c r="C696" s="338" t="s">
        <v>744</v>
      </c>
      <c r="D696" s="339" t="s">
        <v>20</v>
      </c>
      <c r="E696" s="109">
        <v>15326</v>
      </c>
      <c r="F696" s="71">
        <v>1</v>
      </c>
      <c r="G696" s="12">
        <f t="shared" si="27"/>
        <v>15326</v>
      </c>
      <c r="H696" s="12"/>
      <c r="I696" s="12"/>
      <c r="J696" s="12"/>
      <c r="K696" s="12"/>
      <c r="L696" s="12"/>
      <c r="M696" s="12"/>
      <c r="N696" s="12"/>
      <c r="O696" s="12"/>
    </row>
    <row r="697" spans="1:15" ht="37.5">
      <c r="A697" s="12">
        <v>173</v>
      </c>
      <c r="B697" s="12"/>
      <c r="C697" s="340" t="s">
        <v>745</v>
      </c>
      <c r="D697" s="339" t="s">
        <v>279</v>
      </c>
      <c r="E697" s="109">
        <v>26553</v>
      </c>
      <c r="F697" s="71">
        <v>1</v>
      </c>
      <c r="G697" s="12">
        <f t="shared" si="27"/>
        <v>26553</v>
      </c>
      <c r="H697" s="12"/>
      <c r="I697" s="12"/>
      <c r="J697" s="12"/>
      <c r="K697" s="12"/>
      <c r="L697" s="12"/>
      <c r="M697" s="12"/>
      <c r="N697" s="12"/>
      <c r="O697" s="12"/>
    </row>
    <row r="698" spans="1:15" ht="18.75">
      <c r="A698" s="12">
        <v>174</v>
      </c>
      <c r="B698" s="12"/>
      <c r="C698" s="340" t="s">
        <v>746</v>
      </c>
      <c r="D698" s="339" t="s">
        <v>21</v>
      </c>
      <c r="E698" s="109">
        <v>8859</v>
      </c>
      <c r="F698" s="71">
        <v>1</v>
      </c>
      <c r="G698" s="12">
        <f t="shared" si="27"/>
        <v>8859</v>
      </c>
      <c r="H698" s="12"/>
      <c r="I698" s="12"/>
      <c r="J698" s="12"/>
      <c r="K698" s="12"/>
      <c r="L698" s="12"/>
      <c r="M698" s="12"/>
      <c r="N698" s="12"/>
      <c r="O698" s="12"/>
    </row>
    <row r="699" spans="1:15" ht="18.75">
      <c r="A699" s="12">
        <v>175</v>
      </c>
      <c r="B699" s="12"/>
      <c r="C699" s="340" t="s">
        <v>747</v>
      </c>
      <c r="D699" s="339" t="s">
        <v>21</v>
      </c>
      <c r="E699" s="109">
        <v>12886</v>
      </c>
      <c r="F699" s="71">
        <v>2</v>
      </c>
      <c r="G699" s="12">
        <f t="shared" si="27"/>
        <v>25772</v>
      </c>
      <c r="H699" s="12"/>
      <c r="I699" s="12"/>
      <c r="J699" s="12"/>
      <c r="K699" s="12"/>
      <c r="L699" s="12"/>
      <c r="M699" s="12"/>
      <c r="N699" s="12"/>
      <c r="O699" s="12"/>
    </row>
    <row r="700" spans="1:15" ht="18.75">
      <c r="A700" s="12">
        <v>176</v>
      </c>
      <c r="B700" s="12"/>
      <c r="C700" s="340" t="s">
        <v>748</v>
      </c>
      <c r="D700" s="339" t="s">
        <v>21</v>
      </c>
      <c r="E700" s="109">
        <v>30256</v>
      </c>
      <c r="F700" s="71">
        <v>1</v>
      </c>
      <c r="G700" s="12">
        <f t="shared" si="27"/>
        <v>30256</v>
      </c>
      <c r="H700" s="12"/>
      <c r="I700" s="12"/>
      <c r="J700" s="12"/>
      <c r="K700" s="12"/>
      <c r="L700" s="12"/>
      <c r="M700" s="12"/>
      <c r="N700" s="12"/>
      <c r="O700" s="12"/>
    </row>
    <row r="701" spans="1:15" ht="18.75">
      <c r="A701" s="12">
        <v>177</v>
      </c>
      <c r="B701" s="12"/>
      <c r="C701" s="341" t="s">
        <v>749</v>
      </c>
      <c r="D701" s="339" t="s">
        <v>21</v>
      </c>
      <c r="E701" s="109">
        <v>8992</v>
      </c>
      <c r="F701" s="71">
        <v>8</v>
      </c>
      <c r="G701" s="12">
        <f t="shared" si="27"/>
        <v>71936</v>
      </c>
      <c r="H701" s="12"/>
      <c r="I701" s="12"/>
      <c r="J701" s="12"/>
      <c r="K701" s="12"/>
      <c r="L701" s="12"/>
      <c r="M701" s="12"/>
      <c r="N701" s="12"/>
      <c r="O701" s="12"/>
    </row>
    <row r="702" spans="1:15" ht="18.75">
      <c r="A702" s="12">
        <v>178</v>
      </c>
      <c r="B702" s="12"/>
      <c r="C702" s="340" t="s">
        <v>750</v>
      </c>
      <c r="D702" s="339" t="s">
        <v>20</v>
      </c>
      <c r="E702" s="109">
        <v>38000</v>
      </c>
      <c r="F702" s="71">
        <v>1</v>
      </c>
      <c r="G702" s="12">
        <f t="shared" si="27"/>
        <v>38000</v>
      </c>
      <c r="H702" s="12"/>
      <c r="I702" s="12"/>
      <c r="J702" s="12"/>
      <c r="K702" s="12"/>
      <c r="L702" s="12"/>
      <c r="M702" s="12"/>
      <c r="N702" s="12"/>
      <c r="O702" s="12"/>
    </row>
    <row r="703" spans="1:15" ht="37.5">
      <c r="A703" s="12">
        <v>179</v>
      </c>
      <c r="B703" s="12"/>
      <c r="C703" s="338" t="s">
        <v>751</v>
      </c>
      <c r="D703" s="342" t="s">
        <v>20</v>
      </c>
      <c r="E703" s="109">
        <v>12456</v>
      </c>
      <c r="F703" s="343">
        <v>1</v>
      </c>
      <c r="G703" s="12">
        <f t="shared" si="27"/>
        <v>12456</v>
      </c>
      <c r="H703" s="12"/>
      <c r="I703" s="12"/>
      <c r="J703" s="12"/>
      <c r="K703" s="12"/>
      <c r="L703" s="12"/>
      <c r="M703" s="12"/>
      <c r="N703" s="12"/>
      <c r="O703" s="12"/>
    </row>
    <row r="704" spans="1:15" ht="18.75">
      <c r="A704" s="12">
        <v>180</v>
      </c>
      <c r="B704" s="12"/>
      <c r="C704" s="340" t="s">
        <v>752</v>
      </c>
      <c r="D704" s="342" t="s">
        <v>753</v>
      </c>
      <c r="E704" s="109">
        <v>5233</v>
      </c>
      <c r="F704" s="71">
        <v>2</v>
      </c>
      <c r="G704" s="12">
        <f t="shared" si="27"/>
        <v>10466</v>
      </c>
      <c r="H704" s="12"/>
      <c r="I704" s="12"/>
      <c r="J704" s="12"/>
      <c r="K704" s="12"/>
      <c r="L704" s="12"/>
      <c r="M704" s="12"/>
      <c r="N704" s="12"/>
      <c r="O704" s="12"/>
    </row>
    <row r="705" spans="1:15" ht="18.75">
      <c r="A705" s="12">
        <v>181</v>
      </c>
      <c r="B705" s="12"/>
      <c r="C705" s="338" t="s">
        <v>754</v>
      </c>
      <c r="D705" s="342" t="s">
        <v>753</v>
      </c>
      <c r="E705" s="109">
        <v>4222</v>
      </c>
      <c r="F705" s="71">
        <v>6</v>
      </c>
      <c r="G705" s="12">
        <f t="shared" si="27"/>
        <v>25332</v>
      </c>
      <c r="H705" s="12"/>
      <c r="I705" s="12"/>
      <c r="J705" s="12"/>
      <c r="K705" s="12"/>
      <c r="L705" s="12"/>
      <c r="M705" s="12"/>
      <c r="N705" s="12"/>
      <c r="O705" s="12"/>
    </row>
    <row r="706" spans="1:15" ht="18.75">
      <c r="A706" s="12">
        <v>182</v>
      </c>
      <c r="B706" s="12"/>
      <c r="C706" s="338" t="s">
        <v>755</v>
      </c>
      <c r="D706" s="342" t="s">
        <v>753</v>
      </c>
      <c r="E706" s="109">
        <v>32236</v>
      </c>
      <c r="F706" s="71">
        <v>2</v>
      </c>
      <c r="G706" s="12">
        <f t="shared" si="27"/>
        <v>64472</v>
      </c>
      <c r="H706" s="12"/>
      <c r="I706" s="12"/>
      <c r="J706" s="12"/>
      <c r="K706" s="12"/>
      <c r="L706" s="12"/>
      <c r="M706" s="12"/>
      <c r="N706" s="12"/>
      <c r="O706" s="12"/>
    </row>
    <row r="707" spans="1:15" ht="18.75">
      <c r="A707" s="12">
        <v>183</v>
      </c>
      <c r="B707" s="12"/>
      <c r="C707" s="338" t="s">
        <v>756</v>
      </c>
      <c r="D707" s="342" t="s">
        <v>20</v>
      </c>
      <c r="E707" s="109">
        <v>2900</v>
      </c>
      <c r="F707" s="71">
        <v>4</v>
      </c>
      <c r="G707" s="12">
        <f t="shared" si="27"/>
        <v>11600</v>
      </c>
      <c r="H707" s="12"/>
      <c r="I707" s="12"/>
      <c r="J707" s="12"/>
      <c r="K707" s="12"/>
      <c r="L707" s="12"/>
      <c r="M707" s="12"/>
      <c r="N707" s="12"/>
      <c r="O707" s="12"/>
    </row>
    <row r="708" spans="1:15" ht="18.75">
      <c r="A708" s="12">
        <v>184</v>
      </c>
      <c r="B708" s="12"/>
      <c r="C708" s="338" t="s">
        <v>757</v>
      </c>
      <c r="D708" s="342" t="s">
        <v>20</v>
      </c>
      <c r="E708" s="109">
        <v>12856</v>
      </c>
      <c r="F708" s="71">
        <v>2</v>
      </c>
      <c r="G708" s="12">
        <f t="shared" si="27"/>
        <v>25712</v>
      </c>
      <c r="H708" s="12"/>
      <c r="I708" s="12"/>
      <c r="J708" s="12"/>
      <c r="K708" s="12"/>
      <c r="L708" s="12"/>
      <c r="M708" s="12"/>
      <c r="N708" s="12"/>
      <c r="O708" s="12"/>
    </row>
    <row r="709" spans="1:15" ht="18.75">
      <c r="A709" s="12">
        <v>185</v>
      </c>
      <c r="B709" s="12"/>
      <c r="C709" s="338" t="s">
        <v>758</v>
      </c>
      <c r="D709" s="342" t="s">
        <v>753</v>
      </c>
      <c r="E709" s="109">
        <v>4465</v>
      </c>
      <c r="F709" s="71">
        <v>5</v>
      </c>
      <c r="G709" s="12">
        <f t="shared" si="27"/>
        <v>22325</v>
      </c>
      <c r="H709" s="12"/>
      <c r="I709" s="12"/>
      <c r="J709" s="12"/>
      <c r="K709" s="12"/>
      <c r="L709" s="12"/>
      <c r="M709" s="12"/>
      <c r="N709" s="12"/>
      <c r="O709" s="12"/>
    </row>
    <row r="710" spans="1:15" ht="56.25">
      <c r="A710" s="12">
        <v>186</v>
      </c>
      <c r="B710" s="12"/>
      <c r="C710" s="338" t="s">
        <v>759</v>
      </c>
      <c r="D710" s="344" t="s">
        <v>20</v>
      </c>
      <c r="E710" s="109">
        <v>2478</v>
      </c>
      <c r="F710" s="71">
        <v>1</v>
      </c>
      <c r="G710" s="12">
        <f t="shared" si="27"/>
        <v>2478</v>
      </c>
      <c r="H710" s="12"/>
      <c r="I710" s="12"/>
      <c r="J710" s="12"/>
      <c r="K710" s="12"/>
      <c r="L710" s="12"/>
      <c r="M710" s="12"/>
      <c r="N710" s="12"/>
      <c r="O710" s="12"/>
    </row>
    <row r="711" spans="1:15" ht="18.75">
      <c r="A711" s="12">
        <v>187</v>
      </c>
      <c r="B711" s="12"/>
      <c r="C711" s="338" t="s">
        <v>760</v>
      </c>
      <c r="D711" s="344" t="s">
        <v>753</v>
      </c>
      <c r="E711" s="109">
        <v>8896</v>
      </c>
      <c r="F711" s="71">
        <v>4</v>
      </c>
      <c r="G711" s="12">
        <f t="shared" si="27"/>
        <v>35584</v>
      </c>
      <c r="H711" s="12"/>
      <c r="I711" s="12"/>
      <c r="J711" s="12"/>
      <c r="K711" s="12"/>
      <c r="L711" s="12"/>
      <c r="M711" s="12"/>
      <c r="N711" s="12"/>
      <c r="O711" s="12"/>
    </row>
    <row r="712" spans="1:15" ht="18.75">
      <c r="A712" s="12">
        <v>188</v>
      </c>
      <c r="B712" s="12"/>
      <c r="C712" s="338" t="s">
        <v>761</v>
      </c>
      <c r="D712" s="344" t="s">
        <v>753</v>
      </c>
      <c r="E712" s="109">
        <v>8698</v>
      </c>
      <c r="F712" s="71">
        <v>4</v>
      </c>
      <c r="G712" s="12">
        <f t="shared" si="27"/>
        <v>34792</v>
      </c>
      <c r="H712" s="12"/>
      <c r="I712" s="12"/>
      <c r="J712" s="12"/>
      <c r="K712" s="12"/>
      <c r="L712" s="12"/>
      <c r="M712" s="12"/>
      <c r="N712" s="12"/>
      <c r="O712" s="12"/>
    </row>
    <row r="713" spans="1:15" ht="56.25">
      <c r="A713" s="12">
        <v>189</v>
      </c>
      <c r="B713" s="12"/>
      <c r="C713" s="338" t="s">
        <v>762</v>
      </c>
      <c r="D713" s="344" t="s">
        <v>20</v>
      </c>
      <c r="E713" s="109">
        <v>13458</v>
      </c>
      <c r="F713" s="71">
        <v>1</v>
      </c>
      <c r="G713" s="12">
        <f t="shared" si="27"/>
        <v>13458</v>
      </c>
      <c r="H713" s="12"/>
      <c r="I713" s="12"/>
      <c r="J713" s="12"/>
      <c r="K713" s="12"/>
      <c r="L713" s="12"/>
      <c r="M713" s="12"/>
      <c r="N713" s="12"/>
      <c r="O713" s="12"/>
    </row>
    <row r="714" spans="1:15" ht="37.5">
      <c r="A714" s="12">
        <v>190</v>
      </c>
      <c r="B714" s="12"/>
      <c r="C714" s="338" t="s">
        <v>763</v>
      </c>
      <c r="D714" s="344" t="s">
        <v>279</v>
      </c>
      <c r="E714" s="109">
        <v>22648</v>
      </c>
      <c r="F714" s="71">
        <v>1</v>
      </c>
      <c r="G714" s="12">
        <f t="shared" si="27"/>
        <v>22648</v>
      </c>
      <c r="H714" s="12"/>
      <c r="I714" s="12"/>
      <c r="J714" s="12"/>
      <c r="K714" s="12"/>
      <c r="L714" s="12"/>
      <c r="M714" s="12"/>
      <c r="N714" s="12"/>
      <c r="O714" s="12"/>
    </row>
    <row r="715" spans="1:15" ht="18.75">
      <c r="A715" s="12">
        <v>191</v>
      </c>
      <c r="B715" s="12"/>
      <c r="C715" s="338" t="s">
        <v>746</v>
      </c>
      <c r="D715" s="342" t="s">
        <v>21</v>
      </c>
      <c r="E715" s="109">
        <v>7884</v>
      </c>
      <c r="F715" s="71">
        <v>1</v>
      </c>
      <c r="G715" s="12">
        <f t="shared" si="27"/>
        <v>7884</v>
      </c>
      <c r="H715" s="12"/>
      <c r="I715" s="12"/>
      <c r="J715" s="12"/>
      <c r="K715" s="12"/>
      <c r="L715" s="12"/>
      <c r="M715" s="12"/>
      <c r="N715" s="12"/>
      <c r="O715" s="12"/>
    </row>
    <row r="716" spans="1:15" ht="18.75">
      <c r="A716" s="12">
        <v>192</v>
      </c>
      <c r="B716" s="12"/>
      <c r="C716" s="338" t="s">
        <v>764</v>
      </c>
      <c r="D716" s="342" t="s">
        <v>753</v>
      </c>
      <c r="E716" s="109">
        <v>11886</v>
      </c>
      <c r="F716" s="71">
        <v>2</v>
      </c>
      <c r="G716" s="12">
        <f t="shared" si="27"/>
        <v>23772</v>
      </c>
      <c r="H716" s="12"/>
      <c r="I716" s="12"/>
      <c r="J716" s="12"/>
      <c r="K716" s="12"/>
      <c r="L716" s="12"/>
      <c r="M716" s="12"/>
      <c r="N716" s="12"/>
      <c r="O716" s="12"/>
    </row>
    <row r="717" spans="1:15" ht="18.75">
      <c r="A717" s="12">
        <v>193</v>
      </c>
      <c r="B717" s="12"/>
      <c r="C717" s="338" t="s">
        <v>748</v>
      </c>
      <c r="D717" s="342" t="s">
        <v>753</v>
      </c>
      <c r="E717" s="109">
        <v>30256</v>
      </c>
      <c r="F717" s="71">
        <v>1</v>
      </c>
      <c r="G717" s="12">
        <f t="shared" si="27"/>
        <v>30256</v>
      </c>
      <c r="H717" s="12"/>
      <c r="I717" s="12"/>
      <c r="J717" s="12"/>
      <c r="K717" s="12"/>
      <c r="L717" s="12"/>
      <c r="M717" s="12"/>
      <c r="N717" s="12"/>
      <c r="O717" s="12"/>
    </row>
    <row r="718" spans="1:15" ht="18.75">
      <c r="A718" s="12">
        <v>194</v>
      </c>
      <c r="B718" s="12"/>
      <c r="C718" s="338" t="s">
        <v>749</v>
      </c>
      <c r="D718" s="342" t="s">
        <v>21</v>
      </c>
      <c r="E718" s="109">
        <v>8233</v>
      </c>
      <c r="F718" s="71">
        <v>8</v>
      </c>
      <c r="G718" s="12">
        <f t="shared" ref="G718:G781" si="28">E718*F718</f>
        <v>65864</v>
      </c>
      <c r="H718" s="12"/>
      <c r="I718" s="12"/>
      <c r="J718" s="12"/>
      <c r="K718" s="12"/>
      <c r="L718" s="12"/>
      <c r="M718" s="12"/>
      <c r="N718" s="12"/>
      <c r="O718" s="12"/>
    </row>
    <row r="719" spans="1:15" ht="18.75">
      <c r="A719" s="12">
        <v>195</v>
      </c>
      <c r="B719" s="12"/>
      <c r="C719" s="338" t="s">
        <v>765</v>
      </c>
      <c r="D719" s="342" t="s">
        <v>21</v>
      </c>
      <c r="E719" s="109">
        <v>8852</v>
      </c>
      <c r="F719" s="71">
        <v>1</v>
      </c>
      <c r="G719" s="12">
        <f t="shared" si="28"/>
        <v>8852</v>
      </c>
      <c r="H719" s="12"/>
      <c r="I719" s="12"/>
      <c r="J719" s="12"/>
      <c r="K719" s="12"/>
      <c r="L719" s="12"/>
      <c r="M719" s="12"/>
      <c r="N719" s="12"/>
      <c r="O719" s="12"/>
    </row>
    <row r="720" spans="1:15" ht="18.75">
      <c r="A720" s="12">
        <v>196</v>
      </c>
      <c r="B720" s="12"/>
      <c r="C720" s="338" t="s">
        <v>750</v>
      </c>
      <c r="D720" s="342" t="s">
        <v>20</v>
      </c>
      <c r="E720" s="109">
        <v>38000</v>
      </c>
      <c r="F720" s="71">
        <v>1</v>
      </c>
      <c r="G720" s="12">
        <f t="shared" si="28"/>
        <v>38000</v>
      </c>
      <c r="H720" s="12"/>
      <c r="I720" s="12"/>
      <c r="J720" s="12"/>
      <c r="K720" s="12"/>
      <c r="L720" s="12"/>
      <c r="M720" s="12"/>
      <c r="N720" s="12"/>
      <c r="O720" s="12"/>
    </row>
    <row r="721" spans="1:15" ht="37.5">
      <c r="A721" s="12">
        <v>197</v>
      </c>
      <c r="B721" s="12"/>
      <c r="C721" s="345" t="s">
        <v>766</v>
      </c>
      <c r="D721" s="342" t="s">
        <v>21</v>
      </c>
      <c r="E721" s="109">
        <v>12232</v>
      </c>
      <c r="F721" s="71">
        <v>2</v>
      </c>
      <c r="G721" s="12">
        <f t="shared" si="28"/>
        <v>24464</v>
      </c>
      <c r="H721" s="12"/>
      <c r="I721" s="12"/>
      <c r="J721" s="12"/>
      <c r="K721" s="12"/>
      <c r="L721" s="12"/>
      <c r="M721" s="12"/>
      <c r="N721" s="12"/>
      <c r="O721" s="12"/>
    </row>
    <row r="722" spans="1:15" ht="37.5">
      <c r="A722" s="12">
        <v>198</v>
      </c>
      <c r="B722" s="12"/>
      <c r="C722" s="345" t="s">
        <v>767</v>
      </c>
      <c r="D722" s="342" t="s">
        <v>21</v>
      </c>
      <c r="E722" s="109">
        <v>12232</v>
      </c>
      <c r="F722" s="71">
        <v>2</v>
      </c>
      <c r="G722" s="12">
        <f t="shared" si="28"/>
        <v>24464</v>
      </c>
      <c r="H722" s="12"/>
      <c r="I722" s="12"/>
      <c r="J722" s="12"/>
      <c r="K722" s="12"/>
      <c r="L722" s="12"/>
      <c r="M722" s="12"/>
      <c r="N722" s="12"/>
      <c r="O722" s="12"/>
    </row>
    <row r="723" spans="1:15" ht="37.5">
      <c r="A723" s="12">
        <v>199</v>
      </c>
      <c r="B723" s="12"/>
      <c r="C723" s="345" t="s">
        <v>768</v>
      </c>
      <c r="D723" s="342" t="s">
        <v>21</v>
      </c>
      <c r="E723" s="109">
        <v>5234</v>
      </c>
      <c r="F723" s="71">
        <v>4</v>
      </c>
      <c r="G723" s="12">
        <f t="shared" si="28"/>
        <v>20936</v>
      </c>
      <c r="H723" s="12"/>
      <c r="I723" s="12"/>
      <c r="J723" s="12"/>
      <c r="K723" s="12"/>
      <c r="L723" s="12"/>
      <c r="M723" s="12"/>
      <c r="N723" s="12"/>
      <c r="O723" s="12"/>
    </row>
    <row r="724" spans="1:15" ht="18.75">
      <c r="A724" s="12">
        <v>200</v>
      </c>
      <c r="B724" s="12"/>
      <c r="C724" s="345" t="s">
        <v>769</v>
      </c>
      <c r="D724" s="339" t="s">
        <v>21</v>
      </c>
      <c r="E724" s="109">
        <v>22645</v>
      </c>
      <c r="F724" s="71">
        <v>2</v>
      </c>
      <c r="G724" s="12">
        <f t="shared" si="28"/>
        <v>45290</v>
      </c>
      <c r="H724" s="12"/>
      <c r="I724" s="12"/>
      <c r="J724" s="12"/>
      <c r="K724" s="12"/>
      <c r="L724" s="12"/>
      <c r="M724" s="12"/>
      <c r="N724" s="12"/>
      <c r="O724" s="12"/>
    </row>
    <row r="725" spans="1:15" ht="18.75">
      <c r="A725" s="12">
        <v>201</v>
      </c>
      <c r="B725" s="12"/>
      <c r="C725" s="338" t="s">
        <v>770</v>
      </c>
      <c r="D725" s="339" t="s">
        <v>20</v>
      </c>
      <c r="E725" s="109">
        <v>189786</v>
      </c>
      <c r="F725" s="71">
        <v>1</v>
      </c>
      <c r="G725" s="12">
        <f t="shared" si="28"/>
        <v>189786</v>
      </c>
      <c r="H725" s="12"/>
      <c r="I725" s="12"/>
      <c r="J725" s="12"/>
      <c r="K725" s="12"/>
      <c r="L725" s="12"/>
      <c r="M725" s="12"/>
      <c r="N725" s="12"/>
      <c r="O725" s="12"/>
    </row>
    <row r="726" spans="1:15" ht="18.75">
      <c r="A726" s="12">
        <v>202</v>
      </c>
      <c r="B726" s="12"/>
      <c r="C726" s="338" t="s">
        <v>771</v>
      </c>
      <c r="D726" s="339" t="s">
        <v>20</v>
      </c>
      <c r="E726" s="109">
        <v>198067</v>
      </c>
      <c r="F726" s="71">
        <v>1</v>
      </c>
      <c r="G726" s="12">
        <f t="shared" si="28"/>
        <v>198067</v>
      </c>
      <c r="H726" s="12"/>
      <c r="I726" s="12"/>
      <c r="J726" s="12"/>
      <c r="K726" s="12"/>
      <c r="L726" s="12"/>
      <c r="M726" s="12"/>
      <c r="N726" s="12"/>
      <c r="O726" s="12"/>
    </row>
    <row r="727" spans="1:15" ht="18.75">
      <c r="A727" s="12">
        <v>203</v>
      </c>
      <c r="B727" s="12"/>
      <c r="C727" s="345" t="s">
        <v>772</v>
      </c>
      <c r="D727" s="339" t="s">
        <v>20</v>
      </c>
      <c r="E727" s="109">
        <v>4223</v>
      </c>
      <c r="F727" s="71">
        <v>1</v>
      </c>
      <c r="G727" s="12">
        <f t="shared" si="28"/>
        <v>4223</v>
      </c>
      <c r="H727" s="12"/>
      <c r="I727" s="12"/>
      <c r="J727" s="12"/>
      <c r="K727" s="12"/>
      <c r="L727" s="12"/>
      <c r="M727" s="12"/>
      <c r="N727" s="12"/>
      <c r="O727" s="12"/>
    </row>
    <row r="728" spans="1:15" ht="18.75">
      <c r="A728" s="12">
        <v>204</v>
      </c>
      <c r="B728" s="12"/>
      <c r="C728" s="345" t="s">
        <v>773</v>
      </c>
      <c r="D728" s="339" t="s">
        <v>21</v>
      </c>
      <c r="E728" s="109">
        <v>42400</v>
      </c>
      <c r="F728" s="71">
        <v>1</v>
      </c>
      <c r="G728" s="12">
        <f t="shared" si="28"/>
        <v>42400</v>
      </c>
      <c r="H728" s="12"/>
      <c r="I728" s="12"/>
      <c r="J728" s="12"/>
      <c r="K728" s="12"/>
      <c r="L728" s="12"/>
      <c r="M728" s="12"/>
      <c r="N728" s="12"/>
      <c r="O728" s="12"/>
    </row>
    <row r="729" spans="1:15" ht="37.5">
      <c r="A729" s="12">
        <v>205</v>
      </c>
      <c r="B729" s="12"/>
      <c r="C729" s="345" t="s">
        <v>774</v>
      </c>
      <c r="D729" s="339" t="s">
        <v>20</v>
      </c>
      <c r="E729" s="109">
        <v>4223</v>
      </c>
      <c r="F729" s="71">
        <v>1</v>
      </c>
      <c r="G729" s="12">
        <f t="shared" si="28"/>
        <v>4223</v>
      </c>
      <c r="H729" s="12"/>
      <c r="I729" s="12"/>
      <c r="J729" s="12"/>
      <c r="K729" s="12"/>
      <c r="L729" s="12"/>
      <c r="M729" s="12"/>
      <c r="N729" s="12"/>
      <c r="O729" s="12"/>
    </row>
    <row r="730" spans="1:15" ht="18.75">
      <c r="A730" s="12">
        <v>206</v>
      </c>
      <c r="B730" s="12"/>
      <c r="C730" s="345" t="s">
        <v>775</v>
      </c>
      <c r="D730" s="339" t="s">
        <v>21</v>
      </c>
      <c r="E730" s="109">
        <v>654</v>
      </c>
      <c r="F730" s="71">
        <v>5</v>
      </c>
      <c r="G730" s="12">
        <f t="shared" si="28"/>
        <v>3270</v>
      </c>
      <c r="H730" s="12"/>
      <c r="I730" s="12"/>
      <c r="J730" s="12"/>
      <c r="K730" s="12"/>
      <c r="L730" s="12"/>
      <c r="M730" s="12"/>
      <c r="N730" s="12"/>
      <c r="O730" s="12"/>
    </row>
    <row r="731" spans="1:15" ht="18.75">
      <c r="A731" s="12">
        <v>207</v>
      </c>
      <c r="B731" s="12"/>
      <c r="C731" s="345" t="s">
        <v>776</v>
      </c>
      <c r="D731" s="339" t="s">
        <v>21</v>
      </c>
      <c r="E731" s="109">
        <v>1050</v>
      </c>
      <c r="F731" s="71">
        <v>2</v>
      </c>
      <c r="G731" s="12">
        <f t="shared" si="28"/>
        <v>2100</v>
      </c>
      <c r="H731" s="12"/>
      <c r="I731" s="12"/>
      <c r="J731" s="12"/>
      <c r="K731" s="12"/>
      <c r="L731" s="12"/>
      <c r="M731" s="12"/>
      <c r="N731" s="12"/>
      <c r="O731" s="12"/>
    </row>
    <row r="732" spans="1:15" ht="18.75">
      <c r="A732" s="12">
        <v>208</v>
      </c>
      <c r="B732" s="12"/>
      <c r="C732" s="345" t="s">
        <v>777</v>
      </c>
      <c r="D732" s="339" t="s">
        <v>20</v>
      </c>
      <c r="E732" s="109">
        <v>8100</v>
      </c>
      <c r="F732" s="71">
        <v>1</v>
      </c>
      <c r="G732" s="12">
        <f t="shared" si="28"/>
        <v>8100</v>
      </c>
      <c r="H732" s="12"/>
      <c r="I732" s="12"/>
      <c r="J732" s="12"/>
      <c r="K732" s="12"/>
      <c r="L732" s="12"/>
      <c r="M732" s="12"/>
      <c r="N732" s="12"/>
      <c r="O732" s="12"/>
    </row>
    <row r="733" spans="1:15" ht="18.75">
      <c r="A733" s="12">
        <v>209</v>
      </c>
      <c r="B733" s="12"/>
      <c r="C733" s="345" t="s">
        <v>778</v>
      </c>
      <c r="D733" s="339" t="s">
        <v>20</v>
      </c>
      <c r="E733" s="109">
        <v>8997</v>
      </c>
      <c r="F733" s="71">
        <v>1</v>
      </c>
      <c r="G733" s="12">
        <f t="shared" si="28"/>
        <v>8997</v>
      </c>
      <c r="H733" s="12"/>
      <c r="I733" s="12"/>
      <c r="J733" s="12"/>
      <c r="K733" s="12"/>
      <c r="L733" s="12"/>
      <c r="M733" s="12"/>
      <c r="N733" s="12"/>
      <c r="O733" s="12"/>
    </row>
    <row r="734" spans="1:15" ht="56.25">
      <c r="A734" s="12">
        <v>210</v>
      </c>
      <c r="B734" s="12"/>
      <c r="C734" s="345" t="s">
        <v>779</v>
      </c>
      <c r="D734" s="339" t="s">
        <v>20</v>
      </c>
      <c r="E734" s="109">
        <v>15000</v>
      </c>
      <c r="F734" s="71">
        <v>1</v>
      </c>
      <c r="G734" s="12">
        <f t="shared" si="28"/>
        <v>15000</v>
      </c>
      <c r="H734" s="12"/>
      <c r="I734" s="12"/>
      <c r="J734" s="12"/>
      <c r="K734" s="12"/>
      <c r="L734" s="12"/>
      <c r="M734" s="12"/>
      <c r="N734" s="12"/>
      <c r="O734" s="12"/>
    </row>
    <row r="735" spans="1:15" ht="18.75">
      <c r="A735" s="12">
        <v>211</v>
      </c>
      <c r="B735" s="12"/>
      <c r="C735" s="345" t="s">
        <v>780</v>
      </c>
      <c r="D735" s="339" t="s">
        <v>21</v>
      </c>
      <c r="E735" s="109">
        <v>1447</v>
      </c>
      <c r="F735" s="71">
        <v>1</v>
      </c>
      <c r="G735" s="12">
        <f t="shared" si="28"/>
        <v>1447</v>
      </c>
      <c r="H735" s="12"/>
      <c r="I735" s="12"/>
      <c r="J735" s="12"/>
      <c r="K735" s="12"/>
      <c r="L735" s="12"/>
      <c r="M735" s="12"/>
      <c r="N735" s="12"/>
      <c r="O735" s="12"/>
    </row>
    <row r="736" spans="1:15" ht="18.75">
      <c r="A736" s="12">
        <v>212</v>
      </c>
      <c r="B736" s="12"/>
      <c r="C736" s="345" t="s">
        <v>781</v>
      </c>
      <c r="D736" s="339" t="s">
        <v>21</v>
      </c>
      <c r="E736" s="109">
        <v>1872</v>
      </c>
      <c r="F736" s="71">
        <v>1</v>
      </c>
      <c r="G736" s="12">
        <f t="shared" si="28"/>
        <v>1872</v>
      </c>
      <c r="H736" s="12"/>
      <c r="I736" s="12"/>
      <c r="J736" s="12"/>
      <c r="K736" s="12"/>
      <c r="L736" s="12"/>
      <c r="M736" s="12"/>
      <c r="N736" s="12"/>
      <c r="O736" s="12"/>
    </row>
    <row r="737" spans="1:15" ht="37.5">
      <c r="A737" s="12">
        <v>213</v>
      </c>
      <c r="B737" s="12"/>
      <c r="C737" s="345" t="s">
        <v>782</v>
      </c>
      <c r="D737" s="339" t="s">
        <v>21</v>
      </c>
      <c r="E737" s="109">
        <v>4785</v>
      </c>
      <c r="F737" s="71">
        <v>1</v>
      </c>
      <c r="G737" s="12">
        <f t="shared" si="28"/>
        <v>4785</v>
      </c>
      <c r="H737" s="12"/>
      <c r="I737" s="12"/>
      <c r="J737" s="12"/>
      <c r="K737" s="12"/>
      <c r="L737" s="12"/>
      <c r="M737" s="12"/>
      <c r="N737" s="12"/>
      <c r="O737" s="12"/>
    </row>
    <row r="738" spans="1:15" ht="18.75">
      <c r="A738" s="12">
        <v>214</v>
      </c>
      <c r="B738" s="12"/>
      <c r="C738" s="345" t="s">
        <v>783</v>
      </c>
      <c r="D738" s="339" t="s">
        <v>21</v>
      </c>
      <c r="E738" s="109">
        <v>4380</v>
      </c>
      <c r="F738" s="71">
        <v>1</v>
      </c>
      <c r="G738" s="12">
        <f t="shared" si="28"/>
        <v>4380</v>
      </c>
      <c r="H738" s="12"/>
      <c r="I738" s="12"/>
      <c r="J738" s="12"/>
      <c r="K738" s="12"/>
      <c r="L738" s="12"/>
      <c r="M738" s="12"/>
      <c r="N738" s="12"/>
      <c r="O738" s="12"/>
    </row>
    <row r="739" spans="1:15" ht="37.5">
      <c r="A739" s="12">
        <v>215</v>
      </c>
      <c r="B739" s="12"/>
      <c r="C739" s="345" t="s">
        <v>784</v>
      </c>
      <c r="D739" s="339" t="s">
        <v>21</v>
      </c>
      <c r="E739" s="109">
        <v>3750</v>
      </c>
      <c r="F739" s="71">
        <v>1</v>
      </c>
      <c r="G739" s="12">
        <f t="shared" si="28"/>
        <v>3750</v>
      </c>
      <c r="H739" s="12"/>
      <c r="I739" s="12"/>
      <c r="J739" s="12"/>
      <c r="K739" s="12"/>
      <c r="L739" s="12"/>
      <c r="M739" s="12"/>
      <c r="N739" s="12"/>
      <c r="O739" s="12"/>
    </row>
    <row r="740" spans="1:15" ht="18.75">
      <c r="A740" s="12">
        <v>216</v>
      </c>
      <c r="B740" s="12"/>
      <c r="C740" s="345" t="s">
        <v>785</v>
      </c>
      <c r="D740" s="339" t="s">
        <v>21</v>
      </c>
      <c r="E740" s="109">
        <v>8755</v>
      </c>
      <c r="F740" s="71">
        <v>1</v>
      </c>
      <c r="G740" s="12">
        <f t="shared" si="28"/>
        <v>8755</v>
      </c>
      <c r="H740" s="12"/>
      <c r="I740" s="12"/>
      <c r="J740" s="12"/>
      <c r="K740" s="12"/>
      <c r="L740" s="12"/>
      <c r="M740" s="12"/>
      <c r="N740" s="12"/>
      <c r="O740" s="12"/>
    </row>
    <row r="741" spans="1:15" ht="18.75">
      <c r="A741" s="12">
        <v>217</v>
      </c>
      <c r="B741" s="12"/>
      <c r="C741" s="345" t="s">
        <v>786</v>
      </c>
      <c r="D741" s="339" t="s">
        <v>21</v>
      </c>
      <c r="E741" s="109">
        <v>1980</v>
      </c>
      <c r="F741" s="71">
        <v>1</v>
      </c>
      <c r="G741" s="12">
        <f t="shared" si="28"/>
        <v>1980</v>
      </c>
      <c r="H741" s="12"/>
      <c r="I741" s="12"/>
      <c r="J741" s="12"/>
      <c r="K741" s="12"/>
      <c r="L741" s="12"/>
      <c r="M741" s="12"/>
      <c r="N741" s="12"/>
      <c r="O741" s="12"/>
    </row>
    <row r="742" spans="1:15" ht="18.75">
      <c r="A742" s="12">
        <v>218</v>
      </c>
      <c r="B742" s="12"/>
      <c r="C742" s="338" t="s">
        <v>787</v>
      </c>
      <c r="D742" s="339" t="s">
        <v>21</v>
      </c>
      <c r="E742" s="109">
        <v>46558</v>
      </c>
      <c r="F742" s="71">
        <v>1</v>
      </c>
      <c r="G742" s="12">
        <f t="shared" si="28"/>
        <v>46558</v>
      </c>
      <c r="H742" s="12"/>
      <c r="I742" s="12"/>
      <c r="J742" s="12"/>
      <c r="K742" s="12"/>
      <c r="L742" s="12"/>
      <c r="M742" s="12"/>
      <c r="N742" s="12"/>
      <c r="O742" s="12"/>
    </row>
    <row r="743" spans="1:15" ht="18.75">
      <c r="A743" s="12">
        <v>219</v>
      </c>
      <c r="B743" s="12"/>
      <c r="C743" s="338" t="s">
        <v>788</v>
      </c>
      <c r="D743" s="339" t="s">
        <v>21</v>
      </c>
      <c r="E743" s="109">
        <v>26445</v>
      </c>
      <c r="F743" s="71">
        <v>1</v>
      </c>
      <c r="G743" s="12">
        <f t="shared" si="28"/>
        <v>26445</v>
      </c>
      <c r="H743" s="12"/>
      <c r="I743" s="12"/>
      <c r="J743" s="12"/>
      <c r="K743" s="12"/>
      <c r="L743" s="12"/>
      <c r="M743" s="12"/>
      <c r="N743" s="12"/>
      <c r="O743" s="12"/>
    </row>
    <row r="744" spans="1:15" ht="18.75">
      <c r="A744" s="12">
        <v>220</v>
      </c>
      <c r="B744" s="12"/>
      <c r="C744" s="338" t="s">
        <v>789</v>
      </c>
      <c r="D744" s="339" t="s">
        <v>20</v>
      </c>
      <c r="E744" s="109">
        <v>9098</v>
      </c>
      <c r="F744" s="71">
        <v>1</v>
      </c>
      <c r="G744" s="12">
        <f t="shared" si="28"/>
        <v>9098</v>
      </c>
      <c r="H744" s="12"/>
      <c r="I744" s="12"/>
      <c r="J744" s="12"/>
      <c r="K744" s="12"/>
      <c r="L744" s="12"/>
      <c r="M744" s="12"/>
      <c r="N744" s="12"/>
      <c r="O744" s="12"/>
    </row>
    <row r="745" spans="1:15" ht="18.75">
      <c r="A745" s="12">
        <v>221</v>
      </c>
      <c r="B745" s="12"/>
      <c r="C745" s="338" t="s">
        <v>790</v>
      </c>
      <c r="D745" s="339" t="s">
        <v>20</v>
      </c>
      <c r="E745" s="109">
        <v>22557</v>
      </c>
      <c r="F745" s="71">
        <v>1</v>
      </c>
      <c r="G745" s="12">
        <f t="shared" si="28"/>
        <v>22557</v>
      </c>
      <c r="H745" s="12"/>
      <c r="I745" s="12"/>
      <c r="J745" s="12"/>
      <c r="K745" s="12"/>
      <c r="L745" s="12"/>
      <c r="M745" s="12"/>
      <c r="N745" s="12"/>
      <c r="O745" s="12"/>
    </row>
    <row r="746" spans="1:15" ht="56.25">
      <c r="A746" s="12">
        <v>222</v>
      </c>
      <c r="B746" s="12"/>
      <c r="C746" s="338" t="s">
        <v>791</v>
      </c>
      <c r="D746" s="339" t="s">
        <v>21</v>
      </c>
      <c r="E746" s="109">
        <v>25664</v>
      </c>
      <c r="F746" s="71">
        <v>1</v>
      </c>
      <c r="G746" s="12">
        <f t="shared" si="28"/>
        <v>25664</v>
      </c>
      <c r="H746" s="12"/>
      <c r="I746" s="12"/>
      <c r="J746" s="12"/>
      <c r="K746" s="12"/>
      <c r="L746" s="12"/>
      <c r="M746" s="12"/>
      <c r="N746" s="12"/>
      <c r="O746" s="12"/>
    </row>
    <row r="747" spans="1:15" ht="37.5">
      <c r="A747" s="12">
        <v>223</v>
      </c>
      <c r="B747" s="12"/>
      <c r="C747" s="338" t="s">
        <v>792</v>
      </c>
      <c r="D747" s="339" t="s">
        <v>21</v>
      </c>
      <c r="E747" s="109">
        <v>2022</v>
      </c>
      <c r="F747" s="71">
        <v>1</v>
      </c>
      <c r="G747" s="12">
        <f t="shared" si="28"/>
        <v>2022</v>
      </c>
      <c r="H747" s="12"/>
      <c r="I747" s="12"/>
      <c r="J747" s="12"/>
      <c r="K747" s="12"/>
      <c r="L747" s="12"/>
      <c r="M747" s="12"/>
      <c r="N747" s="12"/>
      <c r="O747" s="12"/>
    </row>
    <row r="748" spans="1:15" ht="18.75">
      <c r="A748" s="12">
        <v>224</v>
      </c>
      <c r="B748" s="12"/>
      <c r="C748" s="338" t="s">
        <v>793</v>
      </c>
      <c r="D748" s="339" t="s">
        <v>21</v>
      </c>
      <c r="E748" s="109">
        <v>28776</v>
      </c>
      <c r="F748" s="71">
        <v>1</v>
      </c>
      <c r="G748" s="12">
        <f t="shared" si="28"/>
        <v>28776</v>
      </c>
      <c r="H748" s="12"/>
      <c r="I748" s="12"/>
      <c r="J748" s="12"/>
      <c r="K748" s="12"/>
      <c r="L748" s="12"/>
      <c r="M748" s="12"/>
      <c r="N748" s="12"/>
      <c r="O748" s="12"/>
    </row>
    <row r="749" spans="1:15" ht="37.5">
      <c r="A749" s="12">
        <v>225</v>
      </c>
      <c r="B749" s="12"/>
      <c r="C749" s="338" t="s">
        <v>794</v>
      </c>
      <c r="D749" s="339" t="s">
        <v>21</v>
      </c>
      <c r="E749" s="109">
        <v>1899</v>
      </c>
      <c r="F749" s="71">
        <v>10</v>
      </c>
      <c r="G749" s="12">
        <f t="shared" si="28"/>
        <v>18990</v>
      </c>
      <c r="H749" s="12"/>
      <c r="I749" s="12"/>
      <c r="J749" s="12"/>
      <c r="K749" s="12"/>
      <c r="L749" s="12"/>
      <c r="M749" s="12"/>
      <c r="N749" s="12"/>
      <c r="O749" s="12"/>
    </row>
    <row r="750" spans="1:15" ht="37.5">
      <c r="A750" s="12">
        <v>226</v>
      </c>
      <c r="B750" s="12"/>
      <c r="C750" s="338" t="s">
        <v>795</v>
      </c>
      <c r="D750" s="339" t="s">
        <v>21</v>
      </c>
      <c r="E750" s="109">
        <v>1123</v>
      </c>
      <c r="F750" s="71">
        <v>6</v>
      </c>
      <c r="G750" s="12">
        <f t="shared" si="28"/>
        <v>6738</v>
      </c>
      <c r="H750" s="12"/>
      <c r="I750" s="12"/>
      <c r="J750" s="12"/>
      <c r="K750" s="12"/>
      <c r="L750" s="12"/>
      <c r="M750" s="12"/>
      <c r="N750" s="12"/>
      <c r="O750" s="12"/>
    </row>
    <row r="751" spans="1:15" ht="37.5">
      <c r="A751" s="12">
        <v>227</v>
      </c>
      <c r="B751" s="12"/>
      <c r="C751" s="338" t="s">
        <v>796</v>
      </c>
      <c r="D751" s="346" t="s">
        <v>753</v>
      </c>
      <c r="E751" s="109">
        <v>22323</v>
      </c>
      <c r="F751" s="71">
        <v>1</v>
      </c>
      <c r="G751" s="12">
        <f t="shared" si="28"/>
        <v>22323</v>
      </c>
      <c r="H751" s="12"/>
      <c r="I751" s="12"/>
      <c r="J751" s="12"/>
      <c r="K751" s="12"/>
      <c r="L751" s="12"/>
      <c r="M751" s="12"/>
      <c r="N751" s="12"/>
      <c r="O751" s="12"/>
    </row>
    <row r="752" spans="1:15" ht="18.75">
      <c r="A752" s="12">
        <v>228</v>
      </c>
      <c r="B752" s="12"/>
      <c r="C752" s="338" t="s">
        <v>797</v>
      </c>
      <c r="D752" s="339" t="s">
        <v>21</v>
      </c>
      <c r="E752" s="109">
        <v>34600</v>
      </c>
      <c r="F752" s="71">
        <v>2</v>
      </c>
      <c r="G752" s="12">
        <f t="shared" si="28"/>
        <v>69200</v>
      </c>
      <c r="H752" s="12"/>
      <c r="I752" s="12"/>
      <c r="J752" s="12"/>
      <c r="K752" s="12"/>
      <c r="L752" s="12"/>
      <c r="M752" s="12"/>
      <c r="N752" s="12"/>
      <c r="O752" s="12"/>
    </row>
    <row r="753" spans="1:15" ht="37.5">
      <c r="A753" s="12">
        <v>229</v>
      </c>
      <c r="B753" s="12"/>
      <c r="C753" s="340" t="s">
        <v>798</v>
      </c>
      <c r="D753" s="346" t="s">
        <v>21</v>
      </c>
      <c r="E753" s="109">
        <v>32996</v>
      </c>
      <c r="F753" s="71">
        <v>2</v>
      </c>
      <c r="G753" s="12">
        <f t="shared" si="28"/>
        <v>65992</v>
      </c>
      <c r="H753" s="12"/>
      <c r="I753" s="12"/>
      <c r="J753" s="12"/>
      <c r="K753" s="12"/>
      <c r="L753" s="12"/>
      <c r="M753" s="12"/>
      <c r="N753" s="12"/>
      <c r="O753" s="12"/>
    </row>
    <row r="754" spans="1:15" ht="37.5">
      <c r="A754" s="12">
        <v>230</v>
      </c>
      <c r="B754" s="12"/>
      <c r="C754" s="340" t="s">
        <v>799</v>
      </c>
      <c r="D754" s="346" t="s">
        <v>753</v>
      </c>
      <c r="E754" s="109">
        <v>28996</v>
      </c>
      <c r="F754" s="71">
        <v>2</v>
      </c>
      <c r="G754" s="12">
        <f t="shared" si="28"/>
        <v>57992</v>
      </c>
      <c r="H754" s="12"/>
      <c r="I754" s="12"/>
      <c r="J754" s="12"/>
      <c r="K754" s="12"/>
      <c r="L754" s="12"/>
      <c r="M754" s="12"/>
      <c r="N754" s="12"/>
      <c r="O754" s="12"/>
    </row>
    <row r="755" spans="1:15" ht="37.5">
      <c r="A755" s="12">
        <v>231</v>
      </c>
      <c r="B755" s="12"/>
      <c r="C755" s="338" t="s">
        <v>800</v>
      </c>
      <c r="D755" s="346" t="s">
        <v>753</v>
      </c>
      <c r="E755" s="109">
        <v>26556</v>
      </c>
      <c r="F755" s="71">
        <v>1</v>
      </c>
      <c r="G755" s="12">
        <f t="shared" si="28"/>
        <v>26556</v>
      </c>
      <c r="H755" s="12"/>
      <c r="I755" s="12"/>
      <c r="J755" s="12"/>
      <c r="K755" s="12"/>
      <c r="L755" s="12"/>
      <c r="M755" s="12"/>
      <c r="N755" s="12"/>
      <c r="O755" s="12"/>
    </row>
    <row r="756" spans="1:15" ht="37.5">
      <c r="A756" s="12">
        <v>232</v>
      </c>
      <c r="B756" s="12"/>
      <c r="C756" s="338" t="s">
        <v>801</v>
      </c>
      <c r="D756" s="346" t="s">
        <v>753</v>
      </c>
      <c r="E756" s="109">
        <v>26223</v>
      </c>
      <c r="F756" s="71">
        <v>1</v>
      </c>
      <c r="G756" s="12">
        <f t="shared" si="28"/>
        <v>26223</v>
      </c>
      <c r="H756" s="12"/>
      <c r="I756" s="12"/>
      <c r="J756" s="12"/>
      <c r="K756" s="12"/>
      <c r="L756" s="12"/>
      <c r="M756" s="12"/>
      <c r="N756" s="12"/>
      <c r="O756" s="12"/>
    </row>
    <row r="757" spans="1:15" ht="37.5">
      <c r="A757" s="12">
        <v>233</v>
      </c>
      <c r="B757" s="12"/>
      <c r="C757" s="338" t="s">
        <v>802</v>
      </c>
      <c r="D757" s="347" t="s">
        <v>21</v>
      </c>
      <c r="E757" s="109">
        <v>810</v>
      </c>
      <c r="F757" s="71">
        <v>1</v>
      </c>
      <c r="G757" s="12">
        <f t="shared" si="28"/>
        <v>810</v>
      </c>
      <c r="H757" s="12"/>
      <c r="I757" s="12"/>
      <c r="J757" s="12"/>
      <c r="K757" s="12"/>
      <c r="L757" s="12"/>
      <c r="M757" s="12"/>
      <c r="N757" s="12"/>
      <c r="O757" s="12"/>
    </row>
    <row r="758" spans="1:15" ht="37.5">
      <c r="A758" s="12">
        <v>234</v>
      </c>
      <c r="B758" s="12"/>
      <c r="C758" s="338" t="s">
        <v>803</v>
      </c>
      <c r="D758" s="347" t="s">
        <v>21</v>
      </c>
      <c r="E758" s="109">
        <v>810</v>
      </c>
      <c r="F758" s="343">
        <v>1</v>
      </c>
      <c r="G758" s="12">
        <f t="shared" si="28"/>
        <v>810</v>
      </c>
      <c r="H758" s="12"/>
      <c r="I758" s="12"/>
      <c r="J758" s="12"/>
      <c r="K758" s="12"/>
      <c r="L758" s="12"/>
      <c r="M758" s="12"/>
      <c r="N758" s="12"/>
      <c r="O758" s="12"/>
    </row>
    <row r="759" spans="1:15" ht="56.25">
      <c r="A759" s="12">
        <v>235</v>
      </c>
      <c r="B759" s="12"/>
      <c r="C759" s="340" t="s">
        <v>804</v>
      </c>
      <c r="D759" s="347" t="s">
        <v>21</v>
      </c>
      <c r="E759" s="109">
        <v>810</v>
      </c>
      <c r="F759" s="71">
        <v>1</v>
      </c>
      <c r="G759" s="12">
        <f t="shared" si="28"/>
        <v>810</v>
      </c>
      <c r="H759" s="12"/>
      <c r="I759" s="12"/>
      <c r="J759" s="12"/>
      <c r="K759" s="12"/>
      <c r="L759" s="12"/>
      <c r="M759" s="12"/>
      <c r="N759" s="12"/>
      <c r="O759" s="12"/>
    </row>
    <row r="760" spans="1:15" ht="37.5">
      <c r="A760" s="12">
        <v>236</v>
      </c>
      <c r="B760" s="12"/>
      <c r="C760" s="340" t="s">
        <v>805</v>
      </c>
      <c r="D760" s="347" t="s">
        <v>21</v>
      </c>
      <c r="E760" s="109">
        <v>5220</v>
      </c>
      <c r="F760" s="71">
        <v>1</v>
      </c>
      <c r="G760" s="12">
        <f t="shared" si="28"/>
        <v>5220</v>
      </c>
      <c r="H760" s="322"/>
      <c r="I760" s="12"/>
      <c r="J760" s="12"/>
      <c r="K760" s="12"/>
      <c r="L760" s="12"/>
      <c r="M760" s="12"/>
      <c r="N760" s="12"/>
      <c r="O760" s="12"/>
    </row>
    <row r="761" spans="1:15" ht="56.25">
      <c r="A761" s="12">
        <v>237</v>
      </c>
      <c r="B761" s="12"/>
      <c r="C761" s="340" t="s">
        <v>806</v>
      </c>
      <c r="D761" s="347" t="s">
        <v>21</v>
      </c>
      <c r="E761" s="109">
        <v>5220</v>
      </c>
      <c r="F761" s="348">
        <v>1</v>
      </c>
      <c r="G761" s="12">
        <f t="shared" si="28"/>
        <v>5220</v>
      </c>
      <c r="H761" s="12"/>
      <c r="I761" s="12"/>
      <c r="J761" s="12"/>
      <c r="K761" s="12"/>
      <c r="L761" s="12"/>
      <c r="M761" s="12"/>
      <c r="N761" s="12"/>
      <c r="O761" s="12"/>
    </row>
    <row r="762" spans="1:15" ht="56.25">
      <c r="A762" s="12">
        <v>238</v>
      </c>
      <c r="B762" s="12"/>
      <c r="C762" s="340" t="s">
        <v>807</v>
      </c>
      <c r="D762" s="347" t="s">
        <v>21</v>
      </c>
      <c r="E762" s="109">
        <v>2430</v>
      </c>
      <c r="F762" s="71">
        <v>1</v>
      </c>
      <c r="G762" s="12">
        <f t="shared" si="28"/>
        <v>2430</v>
      </c>
      <c r="H762" s="12"/>
      <c r="I762" s="12"/>
      <c r="J762" s="12"/>
      <c r="K762" s="12"/>
      <c r="L762" s="12"/>
      <c r="M762" s="12"/>
      <c r="N762" s="12"/>
      <c r="O762" s="12"/>
    </row>
    <row r="763" spans="1:15" ht="56.25">
      <c r="A763" s="12">
        <v>239</v>
      </c>
      <c r="B763" s="12"/>
      <c r="C763" s="340" t="s">
        <v>808</v>
      </c>
      <c r="D763" s="347" t="s">
        <v>21</v>
      </c>
      <c r="E763" s="109">
        <v>5220</v>
      </c>
      <c r="F763" s="71">
        <v>2</v>
      </c>
      <c r="G763" s="12">
        <f t="shared" si="28"/>
        <v>10440</v>
      </c>
      <c r="H763" s="322"/>
      <c r="I763" s="12"/>
      <c r="J763" s="12"/>
      <c r="K763" s="12"/>
      <c r="L763" s="12"/>
      <c r="M763" s="12"/>
      <c r="N763" s="12"/>
      <c r="O763" s="12"/>
    </row>
    <row r="764" spans="1:15" ht="56.25">
      <c r="A764" s="12">
        <v>240</v>
      </c>
      <c r="B764" s="12"/>
      <c r="C764" s="340" t="s">
        <v>809</v>
      </c>
      <c r="D764" s="347" t="s">
        <v>21</v>
      </c>
      <c r="E764" s="109">
        <v>810</v>
      </c>
      <c r="F764" s="71">
        <v>3</v>
      </c>
      <c r="G764" s="12">
        <f t="shared" si="28"/>
        <v>2430</v>
      </c>
      <c r="H764" s="12"/>
      <c r="I764" s="12"/>
      <c r="J764" s="12"/>
      <c r="K764" s="12"/>
      <c r="L764" s="12"/>
      <c r="M764" s="12"/>
      <c r="N764" s="12"/>
      <c r="O764" s="12"/>
    </row>
    <row r="765" spans="1:15" ht="56.25">
      <c r="A765" s="12">
        <v>241</v>
      </c>
      <c r="B765" s="12"/>
      <c r="C765" s="340" t="s">
        <v>810</v>
      </c>
      <c r="D765" s="347" t="s">
        <v>21</v>
      </c>
      <c r="E765" s="109">
        <v>1620</v>
      </c>
      <c r="F765" s="71">
        <v>3</v>
      </c>
      <c r="G765" s="12">
        <f t="shared" si="28"/>
        <v>4860</v>
      </c>
      <c r="H765" s="12"/>
      <c r="I765" s="12"/>
      <c r="J765" s="12"/>
      <c r="K765" s="12"/>
      <c r="L765" s="12"/>
      <c r="M765" s="12"/>
      <c r="N765" s="12"/>
      <c r="O765" s="12"/>
    </row>
    <row r="766" spans="1:15" ht="56.25">
      <c r="A766" s="12">
        <v>242</v>
      </c>
      <c r="B766" s="12"/>
      <c r="C766" s="340" t="s">
        <v>811</v>
      </c>
      <c r="D766" s="347" t="s">
        <v>21</v>
      </c>
      <c r="E766" s="109">
        <v>6480</v>
      </c>
      <c r="F766" s="71">
        <v>1</v>
      </c>
      <c r="G766" s="12">
        <f t="shared" si="28"/>
        <v>6480</v>
      </c>
      <c r="H766" s="12"/>
      <c r="I766" s="12"/>
      <c r="J766" s="12"/>
      <c r="K766" s="12"/>
      <c r="L766" s="12"/>
      <c r="M766" s="12"/>
      <c r="N766" s="12"/>
      <c r="O766" s="12"/>
    </row>
    <row r="767" spans="1:15" ht="37.5">
      <c r="A767" s="12">
        <v>243</v>
      </c>
      <c r="B767" s="12"/>
      <c r="C767" s="340" t="s">
        <v>812</v>
      </c>
      <c r="D767" s="347" t="s">
        <v>21</v>
      </c>
      <c r="E767" s="109">
        <v>1080</v>
      </c>
      <c r="F767" s="343">
        <v>0</v>
      </c>
      <c r="G767" s="12">
        <f t="shared" si="28"/>
        <v>0</v>
      </c>
      <c r="H767" s="322"/>
      <c r="I767" s="12"/>
      <c r="J767" s="12"/>
      <c r="K767" s="12"/>
      <c r="L767" s="12"/>
      <c r="M767" s="12"/>
      <c r="N767" s="12"/>
      <c r="O767" s="12"/>
    </row>
    <row r="768" spans="1:15" ht="37.5">
      <c r="A768" s="12">
        <v>244</v>
      </c>
      <c r="B768" s="12"/>
      <c r="C768" s="340" t="s">
        <v>813</v>
      </c>
      <c r="D768" s="347" t="s">
        <v>21</v>
      </c>
      <c r="E768" s="109">
        <v>1530</v>
      </c>
      <c r="F768" s="71">
        <v>3</v>
      </c>
      <c r="G768" s="12">
        <f t="shared" si="28"/>
        <v>4590</v>
      </c>
      <c r="H768" s="12"/>
      <c r="I768" s="12"/>
      <c r="J768" s="12"/>
      <c r="K768" s="12"/>
      <c r="L768" s="12"/>
      <c r="M768" s="12"/>
      <c r="N768" s="12"/>
      <c r="O768" s="12"/>
    </row>
    <row r="769" spans="1:15" ht="18.75">
      <c r="A769" s="12">
        <v>245</v>
      </c>
      <c r="B769" s="12"/>
      <c r="C769" s="340" t="s">
        <v>814</v>
      </c>
      <c r="D769" s="347" t="s">
        <v>21</v>
      </c>
      <c r="E769" s="109">
        <v>1935</v>
      </c>
      <c r="F769" s="343">
        <v>3</v>
      </c>
      <c r="G769" s="12">
        <f t="shared" si="28"/>
        <v>5805</v>
      </c>
      <c r="H769" s="12"/>
      <c r="I769" s="12"/>
      <c r="J769" s="12"/>
      <c r="K769" s="12"/>
      <c r="L769" s="12"/>
      <c r="M769" s="12"/>
      <c r="N769" s="12"/>
      <c r="O769" s="12"/>
    </row>
    <row r="770" spans="1:15" ht="37.5">
      <c r="A770" s="12">
        <v>246</v>
      </c>
      <c r="B770" s="12"/>
      <c r="C770" s="340" t="s">
        <v>815</v>
      </c>
      <c r="D770" s="347" t="s">
        <v>21</v>
      </c>
      <c r="E770" s="109">
        <v>16020</v>
      </c>
      <c r="F770" s="71">
        <v>3</v>
      </c>
      <c r="G770" s="12">
        <f t="shared" si="28"/>
        <v>48060</v>
      </c>
      <c r="H770" s="12"/>
      <c r="I770" s="12"/>
      <c r="J770" s="12"/>
      <c r="K770" s="12"/>
      <c r="L770" s="12"/>
      <c r="M770" s="12"/>
      <c r="N770" s="12"/>
      <c r="O770" s="12"/>
    </row>
    <row r="771" spans="1:15" ht="18.75">
      <c r="A771" s="12">
        <v>247</v>
      </c>
      <c r="B771" s="12"/>
      <c r="C771" s="340" t="s">
        <v>816</v>
      </c>
      <c r="D771" s="347" t="s">
        <v>21</v>
      </c>
      <c r="E771" s="109">
        <v>14220</v>
      </c>
      <c r="F771" s="71">
        <v>3</v>
      </c>
      <c r="G771" s="12">
        <f t="shared" si="28"/>
        <v>42660</v>
      </c>
      <c r="H771" s="12"/>
      <c r="I771" s="12"/>
      <c r="J771" s="12"/>
      <c r="K771" s="12"/>
      <c r="L771" s="12"/>
      <c r="M771" s="12"/>
      <c r="N771" s="12"/>
      <c r="O771" s="12"/>
    </row>
    <row r="772" spans="1:15" ht="18.75">
      <c r="A772" s="12">
        <v>248</v>
      </c>
      <c r="B772" s="12"/>
      <c r="C772" s="340" t="s">
        <v>817</v>
      </c>
      <c r="D772" s="347" t="s">
        <v>21</v>
      </c>
      <c r="E772" s="109">
        <v>6300</v>
      </c>
      <c r="F772" s="71">
        <v>1</v>
      </c>
      <c r="G772" s="12">
        <f t="shared" si="28"/>
        <v>6300</v>
      </c>
      <c r="H772" s="12"/>
      <c r="I772" s="12"/>
      <c r="J772" s="12"/>
      <c r="K772" s="12"/>
      <c r="L772" s="12"/>
      <c r="M772" s="12"/>
      <c r="N772" s="12"/>
      <c r="O772" s="12"/>
    </row>
    <row r="773" spans="1:15" ht="18.75">
      <c r="A773" s="12">
        <v>249</v>
      </c>
      <c r="B773" s="12"/>
      <c r="C773" s="340" t="s">
        <v>818</v>
      </c>
      <c r="D773" s="347" t="s">
        <v>21</v>
      </c>
      <c r="E773" s="109">
        <v>5940</v>
      </c>
      <c r="F773" s="71">
        <v>3</v>
      </c>
      <c r="G773" s="12">
        <f t="shared" si="28"/>
        <v>17820</v>
      </c>
      <c r="H773" s="12"/>
      <c r="I773" s="12"/>
      <c r="J773" s="12"/>
      <c r="K773" s="12"/>
      <c r="L773" s="12"/>
      <c r="M773" s="12"/>
      <c r="N773" s="12"/>
      <c r="O773" s="12"/>
    </row>
    <row r="774" spans="1:15" ht="18.75">
      <c r="A774" s="12">
        <v>250</v>
      </c>
      <c r="B774" s="12"/>
      <c r="C774" s="338" t="s">
        <v>819</v>
      </c>
      <c r="D774" s="347" t="s">
        <v>21</v>
      </c>
      <c r="E774" s="109">
        <v>5940</v>
      </c>
      <c r="F774" s="343">
        <v>1</v>
      </c>
      <c r="G774" s="12">
        <f t="shared" si="28"/>
        <v>5940</v>
      </c>
      <c r="H774" s="12"/>
      <c r="I774" s="12"/>
      <c r="J774" s="12"/>
      <c r="K774" s="12"/>
      <c r="L774" s="12"/>
      <c r="M774" s="12"/>
      <c r="N774" s="12"/>
      <c r="O774" s="12"/>
    </row>
    <row r="775" spans="1:15" ht="37.5">
      <c r="A775" s="12">
        <v>251</v>
      </c>
      <c r="B775" s="12"/>
      <c r="C775" s="340" t="s">
        <v>820</v>
      </c>
      <c r="D775" s="347" t="s">
        <v>21</v>
      </c>
      <c r="E775" s="109">
        <v>1380.6</v>
      </c>
      <c r="F775" s="343">
        <v>2</v>
      </c>
      <c r="G775" s="12">
        <f t="shared" si="28"/>
        <v>2761.2</v>
      </c>
      <c r="H775" s="12"/>
      <c r="I775" s="12"/>
      <c r="J775" s="12"/>
      <c r="K775" s="12"/>
      <c r="L775" s="12"/>
      <c r="M775" s="12"/>
      <c r="N775" s="12"/>
      <c r="O775" s="12"/>
    </row>
    <row r="776" spans="1:15" ht="37.5">
      <c r="A776" s="12">
        <v>252</v>
      </c>
      <c r="B776" s="12"/>
      <c r="C776" s="338" t="s">
        <v>821</v>
      </c>
      <c r="D776" s="347" t="s">
        <v>21</v>
      </c>
      <c r="E776" s="109">
        <v>2678.6</v>
      </c>
      <c r="F776" s="71">
        <v>4</v>
      </c>
      <c r="G776" s="12">
        <f t="shared" si="28"/>
        <v>10714.4</v>
      </c>
      <c r="H776" s="12"/>
      <c r="I776" s="12"/>
      <c r="J776" s="12"/>
      <c r="K776" s="12"/>
      <c r="L776" s="12"/>
      <c r="M776" s="12"/>
      <c r="N776" s="12"/>
      <c r="O776" s="12"/>
    </row>
    <row r="777" spans="1:15" ht="37.5">
      <c r="A777" s="12">
        <v>253</v>
      </c>
      <c r="B777" s="12"/>
      <c r="C777" s="340" t="s">
        <v>822</v>
      </c>
      <c r="D777" s="347" t="s">
        <v>21</v>
      </c>
      <c r="E777" s="109">
        <v>5940</v>
      </c>
      <c r="F777" s="71">
        <v>1</v>
      </c>
      <c r="G777" s="12">
        <f t="shared" si="28"/>
        <v>5940</v>
      </c>
      <c r="H777" s="12"/>
      <c r="I777" s="12"/>
      <c r="J777" s="12"/>
      <c r="K777" s="12"/>
      <c r="L777" s="12"/>
      <c r="M777" s="12"/>
      <c r="N777" s="12"/>
      <c r="O777" s="12"/>
    </row>
    <row r="778" spans="1:15" ht="37.5">
      <c r="A778" s="12">
        <v>254</v>
      </c>
      <c r="B778" s="12"/>
      <c r="C778" s="338" t="s">
        <v>823</v>
      </c>
      <c r="D778" s="347" t="s">
        <v>21</v>
      </c>
      <c r="E778" s="109">
        <v>4680</v>
      </c>
      <c r="F778" s="71">
        <v>2</v>
      </c>
      <c r="G778" s="12">
        <f t="shared" si="28"/>
        <v>9360</v>
      </c>
      <c r="H778" s="12"/>
      <c r="I778" s="12"/>
      <c r="J778" s="12"/>
      <c r="K778" s="12"/>
      <c r="L778" s="12"/>
      <c r="M778" s="12"/>
      <c r="N778" s="12"/>
      <c r="O778" s="12"/>
    </row>
    <row r="779" spans="1:15" ht="37.5">
      <c r="A779" s="12">
        <v>255</v>
      </c>
      <c r="B779" s="12"/>
      <c r="C779" s="340" t="s">
        <v>824</v>
      </c>
      <c r="D779" s="347" t="s">
        <v>21</v>
      </c>
      <c r="E779" s="109">
        <v>1764</v>
      </c>
      <c r="F779" s="343">
        <v>4</v>
      </c>
      <c r="G779" s="12">
        <f t="shared" si="28"/>
        <v>7056</v>
      </c>
      <c r="H779" s="12"/>
      <c r="I779" s="12"/>
      <c r="J779" s="12"/>
      <c r="K779" s="12"/>
      <c r="L779" s="12"/>
      <c r="M779" s="12"/>
      <c r="N779" s="12"/>
      <c r="O779" s="12"/>
    </row>
    <row r="780" spans="1:15" ht="37.5">
      <c r="A780" s="12">
        <v>256</v>
      </c>
      <c r="B780" s="12"/>
      <c r="C780" s="338" t="s">
        <v>825</v>
      </c>
      <c r="D780" s="347" t="s">
        <v>21</v>
      </c>
      <c r="E780" s="109">
        <v>1044</v>
      </c>
      <c r="F780" s="71">
        <v>3</v>
      </c>
      <c r="G780" s="12">
        <f t="shared" si="28"/>
        <v>3132</v>
      </c>
      <c r="H780" s="12"/>
      <c r="I780" s="12"/>
      <c r="J780" s="12"/>
      <c r="K780" s="12"/>
      <c r="L780" s="12"/>
      <c r="M780" s="12"/>
      <c r="N780" s="12"/>
      <c r="O780" s="12"/>
    </row>
    <row r="781" spans="1:15" ht="37.5">
      <c r="A781" s="12">
        <v>257</v>
      </c>
      <c r="B781" s="12"/>
      <c r="C781" s="338" t="s">
        <v>826</v>
      </c>
      <c r="D781" s="347" t="s">
        <v>21</v>
      </c>
      <c r="E781" s="109">
        <v>2070</v>
      </c>
      <c r="F781" s="71">
        <v>2</v>
      </c>
      <c r="G781" s="12">
        <f t="shared" si="28"/>
        <v>4140</v>
      </c>
      <c r="H781" s="12"/>
      <c r="I781" s="12"/>
      <c r="J781" s="12"/>
      <c r="K781" s="12"/>
      <c r="L781" s="12"/>
      <c r="M781" s="12"/>
      <c r="N781" s="12"/>
      <c r="O781" s="12"/>
    </row>
    <row r="782" spans="1:15" ht="56.25">
      <c r="A782" s="12">
        <v>258</v>
      </c>
      <c r="B782" s="12"/>
      <c r="C782" s="338" t="s">
        <v>827</v>
      </c>
      <c r="D782" s="347" t="s">
        <v>21</v>
      </c>
      <c r="E782" s="109">
        <v>4680</v>
      </c>
      <c r="F782" s="71">
        <v>2</v>
      </c>
      <c r="G782" s="12">
        <f t="shared" ref="G782:G845" si="29">E782*F782</f>
        <v>9360</v>
      </c>
      <c r="H782" s="12"/>
      <c r="I782" s="12"/>
      <c r="J782" s="12"/>
      <c r="K782" s="12"/>
      <c r="L782" s="12"/>
      <c r="M782" s="12"/>
      <c r="N782" s="12"/>
      <c r="O782" s="12"/>
    </row>
    <row r="783" spans="1:15" ht="56.25">
      <c r="A783" s="12">
        <v>259</v>
      </c>
      <c r="B783" s="12"/>
      <c r="C783" s="338" t="s">
        <v>828</v>
      </c>
      <c r="D783" s="347" t="s">
        <v>21</v>
      </c>
      <c r="E783" s="109">
        <v>1980</v>
      </c>
      <c r="F783" s="71">
        <v>1</v>
      </c>
      <c r="G783" s="12">
        <f t="shared" si="29"/>
        <v>1980</v>
      </c>
      <c r="H783" s="12"/>
      <c r="I783" s="12"/>
      <c r="J783" s="12"/>
      <c r="K783" s="12"/>
      <c r="L783" s="12"/>
      <c r="M783" s="12"/>
      <c r="N783" s="12"/>
      <c r="O783" s="12"/>
    </row>
    <row r="784" spans="1:15" ht="37.5">
      <c r="A784" s="12">
        <v>260</v>
      </c>
      <c r="B784" s="12"/>
      <c r="C784" s="340" t="s">
        <v>829</v>
      </c>
      <c r="D784" s="347" t="s">
        <v>21</v>
      </c>
      <c r="E784" s="109">
        <v>810</v>
      </c>
      <c r="F784" s="71">
        <v>3</v>
      </c>
      <c r="G784" s="12">
        <f t="shared" si="29"/>
        <v>2430</v>
      </c>
      <c r="H784" s="12"/>
      <c r="I784" s="12"/>
      <c r="J784" s="12"/>
      <c r="K784" s="12"/>
      <c r="L784" s="12"/>
      <c r="M784" s="12"/>
      <c r="N784" s="12"/>
      <c r="O784" s="12"/>
    </row>
    <row r="785" spans="1:15" ht="56.25">
      <c r="A785" s="12">
        <v>261</v>
      </c>
      <c r="B785" s="12"/>
      <c r="C785" s="340" t="s">
        <v>830</v>
      </c>
      <c r="D785" s="347" t="s">
        <v>21</v>
      </c>
      <c r="E785" s="109">
        <v>1404</v>
      </c>
      <c r="F785" s="71">
        <v>3</v>
      </c>
      <c r="G785" s="12">
        <f t="shared" si="29"/>
        <v>4212</v>
      </c>
      <c r="H785" s="12"/>
      <c r="I785" s="12"/>
      <c r="J785" s="12"/>
      <c r="K785" s="12"/>
      <c r="L785" s="12"/>
      <c r="M785" s="12"/>
      <c r="N785" s="12"/>
      <c r="O785" s="12"/>
    </row>
    <row r="786" spans="1:15" ht="37.5">
      <c r="A786" s="12">
        <v>262</v>
      </c>
      <c r="B786" s="12"/>
      <c r="C786" s="338" t="s">
        <v>831</v>
      </c>
      <c r="D786" s="347" t="s">
        <v>21</v>
      </c>
      <c r="E786" s="109">
        <v>1080</v>
      </c>
      <c r="F786" s="71">
        <v>3</v>
      </c>
      <c r="G786" s="12">
        <f t="shared" si="29"/>
        <v>3240</v>
      </c>
      <c r="H786" s="322"/>
      <c r="I786" s="12"/>
      <c r="J786" s="12"/>
      <c r="K786" s="12"/>
      <c r="L786" s="12"/>
      <c r="M786" s="12"/>
      <c r="N786" s="12"/>
      <c r="O786" s="12"/>
    </row>
    <row r="787" spans="1:15" ht="18.75">
      <c r="A787" s="12">
        <v>263</v>
      </c>
      <c r="B787" s="12"/>
      <c r="C787" s="338" t="s">
        <v>832</v>
      </c>
      <c r="D787" s="347" t="s">
        <v>21</v>
      </c>
      <c r="E787" s="109">
        <v>1485</v>
      </c>
      <c r="F787" s="343">
        <v>1</v>
      </c>
      <c r="G787" s="12">
        <f t="shared" si="29"/>
        <v>1485</v>
      </c>
      <c r="H787" s="12"/>
      <c r="I787" s="12"/>
      <c r="J787" s="12"/>
      <c r="K787" s="12"/>
      <c r="L787" s="12"/>
      <c r="M787" s="12"/>
      <c r="N787" s="12"/>
      <c r="O787" s="12"/>
    </row>
    <row r="788" spans="1:15" ht="18.75">
      <c r="A788" s="12">
        <v>264</v>
      </c>
      <c r="B788" s="12"/>
      <c r="C788" s="338" t="s">
        <v>833</v>
      </c>
      <c r="D788" s="347" t="s">
        <v>21</v>
      </c>
      <c r="E788" s="109">
        <v>4141</v>
      </c>
      <c r="F788" s="71">
        <v>1</v>
      </c>
      <c r="G788" s="12">
        <f t="shared" si="29"/>
        <v>4141</v>
      </c>
      <c r="H788" s="12"/>
      <c r="I788" s="12"/>
      <c r="J788" s="12"/>
      <c r="K788" s="12"/>
      <c r="L788" s="12"/>
      <c r="M788" s="12"/>
      <c r="N788" s="12"/>
      <c r="O788" s="12"/>
    </row>
    <row r="789" spans="1:15" ht="37.5">
      <c r="A789" s="12">
        <v>265</v>
      </c>
      <c r="B789" s="12"/>
      <c r="C789" s="338" t="s">
        <v>834</v>
      </c>
      <c r="D789" s="347" t="s">
        <v>21</v>
      </c>
      <c r="E789" s="109">
        <v>4140</v>
      </c>
      <c r="F789" s="71">
        <v>3</v>
      </c>
      <c r="G789" s="12">
        <f t="shared" si="29"/>
        <v>12420</v>
      </c>
      <c r="H789" s="12"/>
      <c r="I789" s="12"/>
      <c r="J789" s="12"/>
      <c r="K789" s="12"/>
      <c r="L789" s="12"/>
      <c r="M789" s="12"/>
      <c r="N789" s="12"/>
      <c r="O789" s="12"/>
    </row>
    <row r="790" spans="1:15" ht="37.5">
      <c r="A790" s="12">
        <v>266</v>
      </c>
      <c r="B790" s="12"/>
      <c r="C790" s="338" t="s">
        <v>835</v>
      </c>
      <c r="D790" s="339" t="s">
        <v>152</v>
      </c>
      <c r="E790" s="109">
        <v>1288.22</v>
      </c>
      <c r="F790" s="343">
        <v>3</v>
      </c>
      <c r="G790" s="12">
        <f t="shared" si="29"/>
        <v>3864.66</v>
      </c>
      <c r="H790" s="322"/>
      <c r="I790" s="12"/>
      <c r="J790" s="12"/>
      <c r="K790" s="12"/>
      <c r="L790" s="12"/>
      <c r="M790" s="12"/>
      <c r="N790" s="12"/>
      <c r="O790" s="12"/>
    </row>
    <row r="791" spans="1:15" ht="18.75">
      <c r="A791" s="12">
        <v>267</v>
      </c>
      <c r="B791" s="12"/>
      <c r="C791" s="338" t="s">
        <v>836</v>
      </c>
      <c r="D791" s="339" t="s">
        <v>152</v>
      </c>
      <c r="E791" s="109">
        <v>2077.0500000000002</v>
      </c>
      <c r="F791" s="343">
        <v>0</v>
      </c>
      <c r="G791" s="12">
        <f t="shared" si="29"/>
        <v>0</v>
      </c>
      <c r="H791" s="322"/>
      <c r="I791" s="12"/>
      <c r="J791" s="12"/>
      <c r="K791" s="12"/>
      <c r="L791" s="12"/>
      <c r="M791" s="12"/>
      <c r="N791" s="12"/>
      <c r="O791" s="12"/>
    </row>
    <row r="792" spans="1:15" ht="37.5">
      <c r="A792" s="12">
        <v>268</v>
      </c>
      <c r="B792" s="12"/>
      <c r="C792" s="338" t="s">
        <v>837</v>
      </c>
      <c r="D792" s="347" t="s">
        <v>21</v>
      </c>
      <c r="E792" s="109">
        <v>2340</v>
      </c>
      <c r="F792" s="71">
        <v>1</v>
      </c>
      <c r="G792" s="12">
        <f t="shared" si="29"/>
        <v>2340</v>
      </c>
      <c r="H792" s="12"/>
      <c r="I792" s="12"/>
      <c r="J792" s="12"/>
      <c r="K792" s="12"/>
      <c r="L792" s="12"/>
      <c r="M792" s="12"/>
      <c r="N792" s="12"/>
      <c r="O792" s="12"/>
    </row>
    <row r="793" spans="1:15" ht="37.5">
      <c r="A793" s="12">
        <v>269</v>
      </c>
      <c r="B793" s="12"/>
      <c r="C793" s="338" t="s">
        <v>838</v>
      </c>
      <c r="D793" s="347" t="s">
        <v>21</v>
      </c>
      <c r="E793" s="109">
        <v>2340</v>
      </c>
      <c r="F793" s="71">
        <v>1</v>
      </c>
      <c r="G793" s="12">
        <f t="shared" si="29"/>
        <v>2340</v>
      </c>
      <c r="H793" s="12"/>
      <c r="I793" s="12"/>
      <c r="J793" s="12"/>
      <c r="K793" s="12"/>
      <c r="L793" s="12"/>
      <c r="M793" s="12"/>
      <c r="N793" s="12"/>
      <c r="O793" s="12"/>
    </row>
    <row r="794" spans="1:15" ht="56.25">
      <c r="A794" s="12">
        <v>270</v>
      </c>
      <c r="B794" s="12"/>
      <c r="C794" s="338" t="s">
        <v>839</v>
      </c>
      <c r="D794" s="347" t="s">
        <v>21</v>
      </c>
      <c r="E794" s="109">
        <v>2340</v>
      </c>
      <c r="F794" s="71">
        <v>1</v>
      </c>
      <c r="G794" s="12">
        <f t="shared" si="29"/>
        <v>2340</v>
      </c>
      <c r="H794" s="12"/>
      <c r="I794" s="12"/>
      <c r="J794" s="12"/>
      <c r="K794" s="12"/>
      <c r="L794" s="12"/>
      <c r="M794" s="12"/>
      <c r="N794" s="12"/>
      <c r="O794" s="12"/>
    </row>
    <row r="795" spans="1:15" ht="56.25">
      <c r="A795" s="12">
        <v>271</v>
      </c>
      <c r="B795" s="12"/>
      <c r="C795" s="340" t="s">
        <v>840</v>
      </c>
      <c r="D795" s="347" t="s">
        <v>21</v>
      </c>
      <c r="E795" s="109">
        <v>4500</v>
      </c>
      <c r="F795" s="71">
        <v>8</v>
      </c>
      <c r="G795" s="12">
        <f t="shared" si="29"/>
        <v>36000</v>
      </c>
      <c r="H795" s="12"/>
      <c r="I795" s="12"/>
      <c r="J795" s="12"/>
      <c r="K795" s="12"/>
      <c r="L795" s="12"/>
      <c r="M795" s="12"/>
      <c r="N795" s="12"/>
      <c r="O795" s="12"/>
    </row>
    <row r="796" spans="1:15" ht="56.25">
      <c r="A796" s="12">
        <v>272</v>
      </c>
      <c r="B796" s="12"/>
      <c r="C796" s="338" t="s">
        <v>841</v>
      </c>
      <c r="D796" s="347" t="s">
        <v>21</v>
      </c>
      <c r="E796" s="109">
        <v>2700</v>
      </c>
      <c r="F796" s="71">
        <v>1</v>
      </c>
      <c r="G796" s="12">
        <f t="shared" si="29"/>
        <v>2700</v>
      </c>
      <c r="H796" s="12"/>
      <c r="I796" s="12"/>
      <c r="J796" s="12"/>
      <c r="K796" s="12"/>
      <c r="L796" s="12"/>
      <c r="M796" s="12"/>
      <c r="N796" s="12"/>
      <c r="O796" s="12"/>
    </row>
    <row r="797" spans="1:15" ht="18.75">
      <c r="A797" s="12">
        <v>273</v>
      </c>
      <c r="B797" s="12"/>
      <c r="C797" s="340" t="s">
        <v>842</v>
      </c>
      <c r="D797" s="347" t="s">
        <v>21</v>
      </c>
      <c r="E797" s="109">
        <v>5940</v>
      </c>
      <c r="F797" s="71">
        <v>6</v>
      </c>
      <c r="G797" s="12">
        <f t="shared" si="29"/>
        <v>35640</v>
      </c>
      <c r="H797" s="12"/>
      <c r="I797" s="12"/>
      <c r="J797" s="12"/>
      <c r="K797" s="12"/>
      <c r="L797" s="12"/>
      <c r="M797" s="12"/>
      <c r="N797" s="12"/>
      <c r="O797" s="12"/>
    </row>
    <row r="798" spans="1:15" ht="18.75">
      <c r="A798" s="12">
        <v>274</v>
      </c>
      <c r="B798" s="12"/>
      <c r="C798" s="338" t="s">
        <v>843</v>
      </c>
      <c r="D798" s="347" t="s">
        <v>21</v>
      </c>
      <c r="E798" s="109">
        <v>5940</v>
      </c>
      <c r="F798" s="71">
        <v>6</v>
      </c>
      <c r="G798" s="12">
        <f t="shared" si="29"/>
        <v>35640</v>
      </c>
      <c r="H798" s="12"/>
      <c r="I798" s="12"/>
      <c r="J798" s="12"/>
      <c r="K798" s="12"/>
      <c r="L798" s="12"/>
      <c r="M798" s="12"/>
      <c r="N798" s="12"/>
      <c r="O798" s="12"/>
    </row>
    <row r="799" spans="1:15" ht="18.75">
      <c r="A799" s="12">
        <v>275</v>
      </c>
      <c r="B799" s="12"/>
      <c r="C799" s="340" t="s">
        <v>844</v>
      </c>
      <c r="D799" s="347" t="s">
        <v>21</v>
      </c>
      <c r="E799" s="109">
        <v>6300</v>
      </c>
      <c r="F799" s="71">
        <v>3</v>
      </c>
      <c r="G799" s="12">
        <f t="shared" si="29"/>
        <v>18900</v>
      </c>
      <c r="H799" s="12"/>
      <c r="I799" s="12"/>
      <c r="J799" s="12"/>
      <c r="K799" s="12"/>
      <c r="L799" s="12"/>
      <c r="M799" s="12"/>
      <c r="N799" s="12"/>
      <c r="O799" s="12"/>
    </row>
    <row r="800" spans="1:15" ht="37.5">
      <c r="A800" s="12">
        <v>276</v>
      </c>
      <c r="B800" s="12"/>
      <c r="C800" s="340" t="s">
        <v>845</v>
      </c>
      <c r="D800" s="347" t="s">
        <v>21</v>
      </c>
      <c r="E800" s="109">
        <v>17640</v>
      </c>
      <c r="F800" s="71">
        <v>3</v>
      </c>
      <c r="G800" s="12">
        <f t="shared" si="29"/>
        <v>52920</v>
      </c>
      <c r="H800" s="12"/>
      <c r="I800" s="12"/>
      <c r="J800" s="12"/>
      <c r="K800" s="12"/>
      <c r="L800" s="12"/>
      <c r="M800" s="12"/>
      <c r="N800" s="12"/>
      <c r="O800" s="12"/>
    </row>
    <row r="801" spans="1:15" ht="37.5">
      <c r="A801" s="12">
        <v>277</v>
      </c>
      <c r="B801" s="12"/>
      <c r="C801" s="338" t="s">
        <v>846</v>
      </c>
      <c r="D801" s="347" t="s">
        <v>21</v>
      </c>
      <c r="E801" s="109">
        <v>17640</v>
      </c>
      <c r="F801" s="71">
        <v>3</v>
      </c>
      <c r="G801" s="12">
        <f t="shared" si="29"/>
        <v>52920</v>
      </c>
      <c r="H801" s="12"/>
      <c r="I801" s="12"/>
      <c r="J801" s="12"/>
      <c r="K801" s="12"/>
      <c r="L801" s="12"/>
      <c r="M801" s="12"/>
      <c r="N801" s="12"/>
      <c r="O801" s="12"/>
    </row>
    <row r="802" spans="1:15" ht="18.75">
      <c r="A802" s="12">
        <v>278</v>
      </c>
      <c r="B802" s="12"/>
      <c r="C802" s="338" t="s">
        <v>847</v>
      </c>
      <c r="D802" s="346" t="s">
        <v>21</v>
      </c>
      <c r="E802" s="109">
        <v>1561</v>
      </c>
      <c r="F802" s="71">
        <v>6</v>
      </c>
      <c r="G802" s="12">
        <f t="shared" si="29"/>
        <v>9366</v>
      </c>
      <c r="H802" s="12"/>
      <c r="I802" s="12"/>
      <c r="J802" s="12"/>
      <c r="K802" s="12"/>
      <c r="L802" s="12"/>
      <c r="M802" s="12"/>
      <c r="N802" s="12"/>
      <c r="O802" s="12"/>
    </row>
    <row r="803" spans="1:15" ht="37.5">
      <c r="A803" s="12">
        <v>279</v>
      </c>
      <c r="B803" s="12"/>
      <c r="C803" s="338" t="s">
        <v>848</v>
      </c>
      <c r="D803" s="346" t="s">
        <v>21</v>
      </c>
      <c r="E803" s="109">
        <v>4676</v>
      </c>
      <c r="F803" s="71">
        <v>5</v>
      </c>
      <c r="G803" s="12">
        <f t="shared" si="29"/>
        <v>23380</v>
      </c>
      <c r="H803" s="12"/>
      <c r="I803" s="12"/>
      <c r="J803" s="12"/>
      <c r="K803" s="12"/>
      <c r="L803" s="12"/>
      <c r="M803" s="12"/>
      <c r="N803" s="12"/>
      <c r="O803" s="12"/>
    </row>
    <row r="804" spans="1:15" ht="37.5">
      <c r="A804" s="12">
        <v>280</v>
      </c>
      <c r="B804" s="12"/>
      <c r="C804" s="338" t="s">
        <v>849</v>
      </c>
      <c r="D804" s="346" t="s">
        <v>21</v>
      </c>
      <c r="E804" s="109">
        <v>15000</v>
      </c>
      <c r="F804" s="71">
        <v>3</v>
      </c>
      <c r="G804" s="12">
        <f t="shared" si="29"/>
        <v>45000</v>
      </c>
      <c r="H804" s="12"/>
      <c r="I804" s="12"/>
      <c r="J804" s="12"/>
      <c r="K804" s="12"/>
      <c r="L804" s="12"/>
      <c r="M804" s="12"/>
      <c r="N804" s="12"/>
      <c r="O804" s="12"/>
    </row>
    <row r="805" spans="1:15" ht="37.5">
      <c r="A805" s="12">
        <v>281</v>
      </c>
      <c r="B805" s="12"/>
      <c r="C805" s="338" t="s">
        <v>850</v>
      </c>
      <c r="D805" s="346" t="s">
        <v>21</v>
      </c>
      <c r="E805" s="109">
        <v>2820.4</v>
      </c>
      <c r="F805" s="71">
        <v>3</v>
      </c>
      <c r="G805" s="12">
        <f t="shared" si="29"/>
        <v>8461.2000000000007</v>
      </c>
      <c r="H805" s="12"/>
      <c r="I805" s="12"/>
      <c r="J805" s="12"/>
      <c r="K805" s="12"/>
      <c r="L805" s="12"/>
      <c r="M805" s="12"/>
      <c r="N805" s="12"/>
      <c r="O805" s="12"/>
    </row>
    <row r="806" spans="1:15" ht="37.5">
      <c r="A806" s="12">
        <v>282</v>
      </c>
      <c r="B806" s="12"/>
      <c r="C806" s="345" t="s">
        <v>851</v>
      </c>
      <c r="D806" s="349" t="s">
        <v>852</v>
      </c>
      <c r="E806" s="109">
        <v>111911</v>
      </c>
      <c r="F806" s="71">
        <v>1</v>
      </c>
      <c r="G806" s="12">
        <f t="shared" si="29"/>
        <v>111911</v>
      </c>
      <c r="H806" s="12"/>
      <c r="I806" s="12"/>
      <c r="J806" s="12"/>
      <c r="K806" s="12"/>
      <c r="L806" s="12"/>
      <c r="M806" s="12"/>
      <c r="N806" s="12"/>
      <c r="O806" s="12"/>
    </row>
    <row r="807" spans="1:15" ht="47.25">
      <c r="A807" s="12">
        <v>283</v>
      </c>
      <c r="B807" s="12"/>
      <c r="C807" s="350" t="s">
        <v>853</v>
      </c>
      <c r="D807" s="351" t="s">
        <v>21</v>
      </c>
      <c r="E807" s="109">
        <v>2454.4</v>
      </c>
      <c r="F807" s="71">
        <v>4</v>
      </c>
      <c r="G807" s="12">
        <f t="shared" si="29"/>
        <v>9817.6</v>
      </c>
      <c r="H807" s="12"/>
      <c r="I807" s="12"/>
      <c r="J807" s="12"/>
      <c r="K807" s="12"/>
      <c r="L807" s="12"/>
      <c r="M807" s="12"/>
      <c r="N807" s="12"/>
      <c r="O807" s="12"/>
    </row>
    <row r="808" spans="1:15" ht="18.75">
      <c r="A808" s="12">
        <v>284</v>
      </c>
      <c r="B808" s="12"/>
      <c r="C808" s="345" t="s">
        <v>854</v>
      </c>
      <c r="D808" s="352" t="s">
        <v>152</v>
      </c>
      <c r="E808" s="109">
        <v>1310</v>
      </c>
      <c r="F808" s="71">
        <v>5</v>
      </c>
      <c r="G808" s="12">
        <f t="shared" si="29"/>
        <v>6550</v>
      </c>
      <c r="H808" s="12"/>
      <c r="I808" s="12"/>
      <c r="J808" s="12"/>
      <c r="K808" s="12"/>
      <c r="L808" s="12"/>
      <c r="M808" s="12"/>
      <c r="N808" s="12"/>
      <c r="O808" s="12"/>
    </row>
    <row r="809" spans="1:15" ht="18.75">
      <c r="A809" s="12">
        <v>285</v>
      </c>
      <c r="B809" s="12"/>
      <c r="C809" s="345" t="s">
        <v>855</v>
      </c>
      <c r="D809" s="352" t="s">
        <v>20</v>
      </c>
      <c r="E809" s="109">
        <v>1713</v>
      </c>
      <c r="F809" s="71">
        <v>16</v>
      </c>
      <c r="G809" s="12">
        <f t="shared" si="29"/>
        <v>27408</v>
      </c>
      <c r="H809" s="12"/>
      <c r="I809" s="12"/>
      <c r="J809" s="12"/>
      <c r="K809" s="12"/>
      <c r="L809" s="12"/>
      <c r="M809" s="12"/>
      <c r="N809" s="12"/>
      <c r="O809" s="12"/>
    </row>
    <row r="810" spans="1:15" ht="18.75">
      <c r="A810" s="12">
        <v>286</v>
      </c>
      <c r="B810" s="12"/>
      <c r="C810" s="345" t="s">
        <v>856</v>
      </c>
      <c r="D810" s="352" t="s">
        <v>21</v>
      </c>
      <c r="E810" s="109">
        <v>9110</v>
      </c>
      <c r="F810" s="71">
        <v>1</v>
      </c>
      <c r="G810" s="12">
        <f t="shared" si="29"/>
        <v>9110</v>
      </c>
      <c r="H810" s="12"/>
      <c r="I810" s="12"/>
      <c r="J810" s="12"/>
      <c r="K810" s="12"/>
      <c r="L810" s="12"/>
      <c r="M810" s="12"/>
      <c r="N810" s="12"/>
      <c r="O810" s="12"/>
    </row>
    <row r="811" spans="1:15" ht="75">
      <c r="A811" s="12">
        <v>287</v>
      </c>
      <c r="B811" s="12"/>
      <c r="C811" s="345" t="s">
        <v>857</v>
      </c>
      <c r="D811" s="349" t="s">
        <v>21</v>
      </c>
      <c r="E811" s="330">
        <v>13563.3</v>
      </c>
      <c r="F811" s="71">
        <v>4</v>
      </c>
      <c r="G811" s="12">
        <f t="shared" si="29"/>
        <v>54253.2</v>
      </c>
      <c r="H811" s="12"/>
      <c r="I811" s="12"/>
      <c r="J811" s="12"/>
      <c r="K811" s="12"/>
      <c r="L811" s="12"/>
      <c r="M811" s="12"/>
      <c r="N811" s="12"/>
      <c r="O811" s="12"/>
    </row>
    <row r="812" spans="1:15" ht="56.25">
      <c r="A812" s="12">
        <v>288</v>
      </c>
      <c r="B812" s="12"/>
      <c r="C812" s="345" t="s">
        <v>858</v>
      </c>
      <c r="D812" s="349" t="s">
        <v>21</v>
      </c>
      <c r="E812" s="109">
        <v>14528</v>
      </c>
      <c r="F812" s="71">
        <v>4</v>
      </c>
      <c r="G812" s="12">
        <f t="shared" si="29"/>
        <v>58112</v>
      </c>
      <c r="H812" s="12"/>
      <c r="I812" s="12"/>
      <c r="J812" s="12"/>
      <c r="K812" s="12"/>
      <c r="L812" s="12"/>
      <c r="M812" s="12"/>
      <c r="N812" s="12"/>
      <c r="O812" s="12"/>
    </row>
    <row r="813" spans="1:15" ht="18.75">
      <c r="A813" s="12">
        <v>290</v>
      </c>
      <c r="B813" s="12"/>
      <c r="C813" s="345" t="s">
        <v>859</v>
      </c>
      <c r="D813" s="349" t="s">
        <v>860</v>
      </c>
      <c r="E813" s="109">
        <v>1472.75</v>
      </c>
      <c r="F813" s="343">
        <v>2</v>
      </c>
      <c r="G813" s="12">
        <f t="shared" si="29"/>
        <v>2945.5</v>
      </c>
      <c r="H813" s="12"/>
      <c r="I813" s="12"/>
      <c r="J813" s="12"/>
      <c r="K813" s="12"/>
      <c r="L813" s="12"/>
      <c r="M813" s="12"/>
      <c r="N813" s="12"/>
      <c r="O813" s="12"/>
    </row>
    <row r="814" spans="1:15" ht="18.75">
      <c r="A814" s="12">
        <v>291</v>
      </c>
      <c r="B814" s="12"/>
      <c r="C814" s="345" t="s">
        <v>861</v>
      </c>
      <c r="D814" s="349" t="s">
        <v>591</v>
      </c>
      <c r="E814" s="109">
        <v>13196.81</v>
      </c>
      <c r="F814" s="343">
        <v>6</v>
      </c>
      <c r="G814" s="12">
        <f t="shared" si="29"/>
        <v>79180.86</v>
      </c>
      <c r="H814" s="12"/>
      <c r="I814" s="12"/>
      <c r="J814" s="12"/>
      <c r="K814" s="12"/>
      <c r="L814" s="12"/>
      <c r="M814" s="12"/>
      <c r="N814" s="12"/>
      <c r="O814" s="12"/>
    </row>
    <row r="815" spans="1:15" ht="18.75">
      <c r="A815" s="12">
        <v>292</v>
      </c>
      <c r="B815" s="12"/>
      <c r="C815" s="345" t="s">
        <v>862</v>
      </c>
      <c r="D815" s="349" t="s">
        <v>591</v>
      </c>
      <c r="E815" s="109">
        <v>1473.64</v>
      </c>
      <c r="F815" s="343">
        <v>2</v>
      </c>
      <c r="G815" s="12">
        <f t="shared" si="29"/>
        <v>2947.28</v>
      </c>
      <c r="H815" s="12"/>
      <c r="I815" s="12"/>
      <c r="J815" s="12"/>
      <c r="K815" s="12"/>
      <c r="L815" s="12"/>
      <c r="M815" s="12"/>
      <c r="N815" s="12"/>
      <c r="O815" s="12"/>
    </row>
    <row r="816" spans="1:15" ht="15.75">
      <c r="A816" s="12">
        <v>293</v>
      </c>
      <c r="B816" s="12"/>
      <c r="C816" s="350" t="s">
        <v>863</v>
      </c>
      <c r="D816" s="353" t="s">
        <v>21</v>
      </c>
      <c r="E816" s="109">
        <v>1961</v>
      </c>
      <c r="F816" s="354">
        <v>0</v>
      </c>
      <c r="G816" s="12">
        <f t="shared" si="29"/>
        <v>0</v>
      </c>
      <c r="H816" s="331"/>
      <c r="I816" s="12"/>
      <c r="J816" s="12"/>
      <c r="K816" s="12"/>
      <c r="L816" s="12"/>
      <c r="M816" s="12"/>
      <c r="N816" s="12"/>
      <c r="O816" s="12"/>
    </row>
    <row r="817" spans="1:15">
      <c r="A817" s="12">
        <v>294</v>
      </c>
      <c r="B817" s="12"/>
      <c r="C817" s="355" t="s">
        <v>864</v>
      </c>
      <c r="D817" s="353" t="s">
        <v>21</v>
      </c>
      <c r="E817" s="109">
        <v>4066.25</v>
      </c>
      <c r="F817" s="354">
        <v>4</v>
      </c>
      <c r="G817" s="12">
        <f t="shared" si="29"/>
        <v>16265</v>
      </c>
      <c r="H817" s="12"/>
      <c r="I817" s="12"/>
      <c r="J817" s="12"/>
      <c r="K817" s="12"/>
      <c r="L817" s="12"/>
      <c r="M817" s="12"/>
      <c r="N817" s="12"/>
      <c r="O817" s="12"/>
    </row>
    <row r="818" spans="1:15" ht="30">
      <c r="A818" s="12">
        <v>296</v>
      </c>
      <c r="B818" s="12"/>
      <c r="C818" s="356" t="s">
        <v>865</v>
      </c>
      <c r="D818" s="353" t="s">
        <v>21</v>
      </c>
      <c r="E818" s="109">
        <v>3877.48</v>
      </c>
      <c r="F818" s="354">
        <v>2</v>
      </c>
      <c r="G818" s="322">
        <f t="shared" si="29"/>
        <v>7754.96</v>
      </c>
      <c r="H818" s="322"/>
      <c r="I818" s="12"/>
      <c r="J818" s="12"/>
      <c r="K818" s="12"/>
      <c r="L818" s="12"/>
      <c r="M818" s="12"/>
      <c r="N818" s="12"/>
      <c r="O818" s="12"/>
    </row>
    <row r="819" spans="1:15" ht="30">
      <c r="A819" s="12">
        <v>297</v>
      </c>
      <c r="B819" s="12"/>
      <c r="C819" s="127" t="s">
        <v>866</v>
      </c>
      <c r="D819" s="353" t="s">
        <v>21</v>
      </c>
      <c r="E819" s="109">
        <v>1958.7</v>
      </c>
      <c r="F819" s="354">
        <v>1</v>
      </c>
      <c r="G819" s="12">
        <f t="shared" si="29"/>
        <v>1958.7</v>
      </c>
      <c r="H819" s="322"/>
      <c r="I819" s="12"/>
      <c r="J819" s="12"/>
      <c r="K819" s="12"/>
      <c r="L819" s="12"/>
      <c r="M819" s="12"/>
      <c r="N819" s="12"/>
      <c r="O819" s="12"/>
    </row>
    <row r="820" spans="1:15" ht="30">
      <c r="A820" s="12">
        <v>298</v>
      </c>
      <c r="B820" s="12"/>
      <c r="C820" s="127" t="s">
        <v>867</v>
      </c>
      <c r="D820" s="353" t="s">
        <v>21</v>
      </c>
      <c r="E820" s="109">
        <v>15937.2</v>
      </c>
      <c r="F820" s="354">
        <v>2</v>
      </c>
      <c r="G820" s="12">
        <f t="shared" si="29"/>
        <v>31874.400000000001</v>
      </c>
      <c r="H820" s="322"/>
      <c r="I820" s="12"/>
      <c r="J820" s="12"/>
      <c r="K820" s="12"/>
      <c r="L820" s="12"/>
      <c r="M820" s="12"/>
      <c r="N820" s="12"/>
      <c r="O820" s="12"/>
    </row>
    <row r="821" spans="1:15" ht="30">
      <c r="A821" s="12">
        <v>299</v>
      </c>
      <c r="B821" s="12"/>
      <c r="C821" s="127" t="s">
        <v>868</v>
      </c>
      <c r="D821" s="353" t="s">
        <v>21</v>
      </c>
      <c r="E821" s="109">
        <v>3086</v>
      </c>
      <c r="F821" s="354">
        <v>3</v>
      </c>
      <c r="G821" s="12">
        <f t="shared" si="29"/>
        <v>9258</v>
      </c>
      <c r="H821" s="322"/>
      <c r="I821" s="12"/>
      <c r="J821" s="12"/>
      <c r="K821" s="12"/>
      <c r="L821" s="12"/>
      <c r="M821" s="12"/>
      <c r="N821" s="12"/>
      <c r="O821" s="12"/>
    </row>
    <row r="822" spans="1:15" ht="30">
      <c r="A822" s="12">
        <v>300</v>
      </c>
      <c r="B822" s="12"/>
      <c r="C822" s="127" t="s">
        <v>869</v>
      </c>
      <c r="D822" s="353" t="s">
        <v>21</v>
      </c>
      <c r="E822" s="109">
        <v>14726.4</v>
      </c>
      <c r="F822" s="354">
        <v>2</v>
      </c>
      <c r="G822" s="12">
        <f t="shared" si="29"/>
        <v>29452.799999999999</v>
      </c>
      <c r="H822" s="322"/>
      <c r="I822" s="12"/>
      <c r="J822" s="12"/>
      <c r="K822" s="12"/>
      <c r="L822" s="12"/>
      <c r="M822" s="12"/>
      <c r="N822" s="12"/>
      <c r="O822" s="12"/>
    </row>
    <row r="823" spans="1:15">
      <c r="A823" s="12">
        <v>301</v>
      </c>
      <c r="B823" s="12"/>
      <c r="C823" s="12" t="s">
        <v>870</v>
      </c>
      <c r="D823" s="353" t="s">
        <v>21</v>
      </c>
      <c r="E823" s="109">
        <v>1961.2</v>
      </c>
      <c r="F823" s="354">
        <v>1</v>
      </c>
      <c r="G823" s="12">
        <f t="shared" si="29"/>
        <v>1961.2</v>
      </c>
      <c r="H823" s="322"/>
      <c r="I823" s="12"/>
      <c r="J823" s="12"/>
      <c r="K823" s="12"/>
      <c r="L823" s="12"/>
      <c r="M823" s="12"/>
      <c r="N823" s="12"/>
      <c r="O823" s="12"/>
    </row>
    <row r="824" spans="1:15" ht="31.5">
      <c r="A824" s="12">
        <v>302</v>
      </c>
      <c r="B824" s="12"/>
      <c r="C824" s="357" t="s">
        <v>871</v>
      </c>
      <c r="D824" s="358" t="s">
        <v>21</v>
      </c>
      <c r="E824" s="359">
        <v>3646.05</v>
      </c>
      <c r="F824" s="360">
        <v>5</v>
      </c>
      <c r="G824" s="12">
        <f t="shared" si="29"/>
        <v>18230.25</v>
      </c>
      <c r="H824" s="322"/>
      <c r="I824" s="12"/>
      <c r="J824" s="12"/>
      <c r="K824" s="12"/>
      <c r="L824" s="12"/>
      <c r="M824" s="12"/>
      <c r="N824" s="12"/>
      <c r="O824" s="12"/>
    </row>
    <row r="825" spans="1:15" ht="31.5">
      <c r="A825" s="12">
        <v>303</v>
      </c>
      <c r="B825" s="12"/>
      <c r="C825" s="357" t="s">
        <v>872</v>
      </c>
      <c r="D825" s="358" t="s">
        <v>21</v>
      </c>
      <c r="E825" s="359">
        <v>1569.6</v>
      </c>
      <c r="F825" s="360">
        <v>4</v>
      </c>
      <c r="G825" s="322">
        <f t="shared" si="29"/>
        <v>6278.4</v>
      </c>
      <c r="H825" s="322"/>
      <c r="I825" s="12"/>
      <c r="J825" s="12"/>
      <c r="K825" s="12"/>
      <c r="L825" s="12"/>
      <c r="M825" s="12"/>
      <c r="N825" s="12"/>
      <c r="O825" s="12"/>
    </row>
    <row r="826" spans="1:15" ht="31.5">
      <c r="A826" s="12">
        <v>304</v>
      </c>
      <c r="B826" s="12"/>
      <c r="C826" s="357" t="s">
        <v>873</v>
      </c>
      <c r="D826" s="358" t="s">
        <v>21</v>
      </c>
      <c r="E826" s="359">
        <v>3646.05</v>
      </c>
      <c r="F826" s="360">
        <v>5</v>
      </c>
      <c r="G826" s="12">
        <f t="shared" si="29"/>
        <v>18230.25</v>
      </c>
      <c r="H826" s="322"/>
      <c r="I826" s="12"/>
      <c r="J826" s="12"/>
      <c r="K826" s="12"/>
      <c r="L826" s="12"/>
      <c r="M826" s="12"/>
      <c r="N826" s="12"/>
      <c r="O826" s="12"/>
    </row>
    <row r="827" spans="1:15" ht="47.25">
      <c r="A827" s="12">
        <v>305</v>
      </c>
      <c r="B827" s="12"/>
      <c r="C827" s="361" t="s">
        <v>874</v>
      </c>
      <c r="D827" s="358" t="s">
        <v>21</v>
      </c>
      <c r="E827" s="359">
        <v>3646.05</v>
      </c>
      <c r="F827" s="262">
        <v>5</v>
      </c>
      <c r="G827" s="12">
        <f t="shared" si="29"/>
        <v>18230.25</v>
      </c>
      <c r="H827" s="322"/>
      <c r="I827" s="12"/>
      <c r="J827" s="12"/>
      <c r="K827" s="12"/>
      <c r="L827" s="12"/>
      <c r="M827" s="12"/>
      <c r="N827" s="12"/>
      <c r="O827" s="12"/>
    </row>
    <row r="828" spans="1:15" ht="47.25">
      <c r="A828" s="12">
        <v>306</v>
      </c>
      <c r="B828" s="12"/>
      <c r="C828" s="357" t="s">
        <v>875</v>
      </c>
      <c r="D828" s="358" t="s">
        <v>21</v>
      </c>
      <c r="E828" s="359">
        <v>1569.6</v>
      </c>
      <c r="F828" s="262">
        <v>5</v>
      </c>
      <c r="G828" s="12">
        <f t="shared" si="29"/>
        <v>7848</v>
      </c>
      <c r="H828" s="322"/>
      <c r="I828" s="12"/>
      <c r="J828" s="12"/>
      <c r="K828" s="12"/>
      <c r="L828" s="12"/>
      <c r="M828" s="12"/>
      <c r="N828" s="12"/>
      <c r="O828" s="12"/>
    </row>
    <row r="829" spans="1:15" ht="47.25">
      <c r="A829" s="12">
        <v>307</v>
      </c>
      <c r="B829" s="12"/>
      <c r="C829" s="357" t="s">
        <v>876</v>
      </c>
      <c r="D829" s="358" t="s">
        <v>21</v>
      </c>
      <c r="E829" s="359">
        <v>3646.05</v>
      </c>
      <c r="F829" s="360">
        <v>4</v>
      </c>
      <c r="G829" s="12">
        <f t="shared" si="29"/>
        <v>14584.2</v>
      </c>
      <c r="H829" s="322"/>
      <c r="I829" s="12"/>
      <c r="J829" s="12"/>
      <c r="K829" s="12"/>
      <c r="L829" s="12"/>
      <c r="M829" s="12"/>
      <c r="N829" s="12"/>
      <c r="O829" s="12"/>
    </row>
    <row r="830" spans="1:15" ht="31.5">
      <c r="A830" s="12">
        <v>308</v>
      </c>
      <c r="B830" s="12"/>
      <c r="C830" s="357" t="s">
        <v>877</v>
      </c>
      <c r="D830" s="358" t="s">
        <v>21</v>
      </c>
      <c r="E830" s="359">
        <v>20000</v>
      </c>
      <c r="F830" s="360">
        <v>1</v>
      </c>
      <c r="G830" s="12">
        <f t="shared" si="29"/>
        <v>20000</v>
      </c>
      <c r="H830" s="322"/>
      <c r="I830" s="12"/>
      <c r="J830" s="12"/>
      <c r="K830" s="12"/>
      <c r="L830" s="12"/>
      <c r="M830" s="12"/>
      <c r="N830" s="12"/>
      <c r="O830" s="12"/>
    </row>
    <row r="831" spans="1:15">
      <c r="A831" s="12">
        <v>309</v>
      </c>
      <c r="B831" s="12"/>
      <c r="C831" s="362" t="s">
        <v>878</v>
      </c>
      <c r="D831" s="358" t="s">
        <v>21</v>
      </c>
      <c r="E831" s="109">
        <v>587.64</v>
      </c>
      <c r="F831" s="262">
        <v>2</v>
      </c>
      <c r="G831" s="12">
        <f t="shared" si="29"/>
        <v>1175.28</v>
      </c>
      <c r="H831" s="322"/>
      <c r="I831" s="12"/>
      <c r="J831" s="12"/>
      <c r="K831" s="12"/>
      <c r="L831" s="12"/>
      <c r="M831" s="12"/>
      <c r="N831" s="12"/>
      <c r="O831" s="12"/>
    </row>
    <row r="832" spans="1:15" ht="30">
      <c r="A832" s="12">
        <v>310</v>
      </c>
      <c r="B832" s="12"/>
      <c r="C832" s="127" t="s">
        <v>879</v>
      </c>
      <c r="D832" s="358" t="s">
        <v>21</v>
      </c>
      <c r="E832" s="109">
        <v>406392</v>
      </c>
      <c r="F832" s="330">
        <v>1</v>
      </c>
      <c r="G832" s="12">
        <f t="shared" si="29"/>
        <v>406392</v>
      </c>
      <c r="H832" s="322"/>
      <c r="I832" s="12"/>
      <c r="J832" s="12"/>
      <c r="K832" s="12"/>
      <c r="L832" s="12"/>
      <c r="M832" s="12"/>
      <c r="N832" s="12"/>
      <c r="O832" s="12"/>
    </row>
    <row r="833" spans="1:15">
      <c r="A833" s="12">
        <v>311</v>
      </c>
      <c r="B833" s="12"/>
      <c r="C833" s="127" t="s">
        <v>880</v>
      </c>
      <c r="D833" s="358" t="s">
        <v>21</v>
      </c>
      <c r="E833" s="109">
        <v>57997</v>
      </c>
      <c r="F833" s="330">
        <v>1</v>
      </c>
      <c r="G833" s="322">
        <f t="shared" si="29"/>
        <v>57997</v>
      </c>
      <c r="H833" s="322"/>
      <c r="I833" s="12"/>
      <c r="J833" s="12"/>
      <c r="K833" s="12"/>
      <c r="L833" s="12"/>
      <c r="M833" s="12"/>
      <c r="N833" s="12"/>
      <c r="O833" s="12"/>
    </row>
    <row r="834" spans="1:15">
      <c r="A834" s="12">
        <v>312</v>
      </c>
      <c r="B834" s="12"/>
      <c r="C834" s="127" t="s">
        <v>881</v>
      </c>
      <c r="D834" s="358" t="s">
        <v>21</v>
      </c>
      <c r="E834" s="109">
        <v>2944.1</v>
      </c>
      <c r="F834" s="330">
        <v>1</v>
      </c>
      <c r="G834" s="12">
        <f t="shared" si="29"/>
        <v>2944.1</v>
      </c>
      <c r="H834" s="322"/>
      <c r="I834" s="12"/>
      <c r="J834" s="12"/>
      <c r="K834" s="12"/>
      <c r="L834" s="12"/>
      <c r="M834" s="12"/>
      <c r="N834" s="12"/>
      <c r="O834" s="12"/>
    </row>
    <row r="835" spans="1:15">
      <c r="A835" s="12">
        <v>313</v>
      </c>
      <c r="B835" s="12"/>
      <c r="C835" s="127" t="s">
        <v>882</v>
      </c>
      <c r="D835" s="358" t="s">
        <v>21</v>
      </c>
      <c r="E835" s="109">
        <v>25000</v>
      </c>
      <c r="F835" s="330">
        <v>2</v>
      </c>
      <c r="G835" s="12">
        <f t="shared" si="29"/>
        <v>50000</v>
      </c>
      <c r="H835" s="322"/>
      <c r="I835" s="12"/>
      <c r="J835" s="12"/>
      <c r="K835" s="12"/>
      <c r="L835" s="12"/>
      <c r="M835" s="12"/>
      <c r="N835" s="12"/>
      <c r="O835" s="12"/>
    </row>
    <row r="836" spans="1:15">
      <c r="A836" s="12">
        <v>314</v>
      </c>
      <c r="B836" s="12"/>
      <c r="C836" s="127" t="s">
        <v>883</v>
      </c>
      <c r="D836" s="358" t="s">
        <v>21</v>
      </c>
      <c r="E836" s="109">
        <v>1958.8</v>
      </c>
      <c r="F836" s="330">
        <v>1</v>
      </c>
      <c r="G836" s="322">
        <f t="shared" si="29"/>
        <v>1958.8</v>
      </c>
      <c r="H836" s="322"/>
      <c r="I836" s="12"/>
      <c r="J836" s="12"/>
      <c r="K836" s="12"/>
      <c r="L836" s="12"/>
      <c r="M836" s="12"/>
      <c r="N836" s="12"/>
      <c r="O836" s="12"/>
    </row>
    <row r="837" spans="1:15">
      <c r="A837" s="12">
        <v>315</v>
      </c>
      <c r="B837" s="12"/>
      <c r="C837" s="127" t="s">
        <v>884</v>
      </c>
      <c r="D837" s="363" t="s">
        <v>152</v>
      </c>
      <c r="E837" s="109">
        <v>7369.1</v>
      </c>
      <c r="F837" s="109">
        <v>0</v>
      </c>
      <c r="G837" s="322">
        <f t="shared" si="29"/>
        <v>0</v>
      </c>
      <c r="H837" s="331"/>
      <c r="I837" s="12"/>
      <c r="J837" s="12"/>
      <c r="K837" s="12"/>
      <c r="L837" s="12"/>
      <c r="M837" s="12"/>
      <c r="N837" s="12"/>
      <c r="O837" s="12"/>
    </row>
    <row r="838" spans="1:15">
      <c r="A838" s="12">
        <v>316</v>
      </c>
      <c r="B838" s="12"/>
      <c r="C838" s="127" t="s">
        <v>885</v>
      </c>
      <c r="D838" s="363" t="s">
        <v>152</v>
      </c>
      <c r="E838" s="109">
        <v>5894.1</v>
      </c>
      <c r="F838" s="109">
        <v>4</v>
      </c>
      <c r="G838" s="12">
        <f t="shared" si="29"/>
        <v>23576.400000000001</v>
      </c>
      <c r="H838" s="322"/>
      <c r="I838" s="12"/>
      <c r="J838" s="12"/>
      <c r="K838" s="12"/>
      <c r="L838" s="12"/>
      <c r="M838" s="12"/>
      <c r="N838" s="12"/>
      <c r="O838" s="12"/>
    </row>
    <row r="839" spans="1:15">
      <c r="A839" s="12">
        <v>317</v>
      </c>
      <c r="B839" s="12"/>
      <c r="C839" s="127" t="s">
        <v>886</v>
      </c>
      <c r="D839" s="363" t="s">
        <v>289</v>
      </c>
      <c r="E839" s="364">
        <v>8.26</v>
      </c>
      <c r="F839" s="364">
        <v>1552</v>
      </c>
      <c r="G839" s="12">
        <f t="shared" si="29"/>
        <v>12819.52</v>
      </c>
      <c r="H839" s="322"/>
      <c r="I839" s="12"/>
      <c r="J839" s="12"/>
      <c r="K839" s="12"/>
      <c r="L839" s="12"/>
      <c r="M839" s="12"/>
      <c r="N839" s="12"/>
      <c r="O839" s="12"/>
    </row>
    <row r="840" spans="1:15">
      <c r="A840" s="12">
        <v>318</v>
      </c>
      <c r="B840" s="12"/>
      <c r="C840" s="127" t="s">
        <v>887</v>
      </c>
      <c r="D840" s="363" t="s">
        <v>152</v>
      </c>
      <c r="E840" s="364">
        <v>66</v>
      </c>
      <c r="F840" s="364">
        <v>54</v>
      </c>
      <c r="G840" s="12">
        <f t="shared" si="29"/>
        <v>3564</v>
      </c>
      <c r="H840" s="322"/>
      <c r="I840" s="12"/>
      <c r="J840" s="12"/>
      <c r="K840" s="12"/>
      <c r="L840" s="12"/>
      <c r="M840" s="12"/>
      <c r="N840" s="12"/>
      <c r="O840" s="12"/>
    </row>
    <row r="841" spans="1:15" ht="30">
      <c r="A841" s="12">
        <v>319</v>
      </c>
      <c r="B841" s="12"/>
      <c r="C841" s="127" t="s">
        <v>888</v>
      </c>
      <c r="D841" s="363" t="s">
        <v>889</v>
      </c>
      <c r="E841" s="364">
        <v>19.559999999999999</v>
      </c>
      <c r="F841" s="364">
        <v>1342</v>
      </c>
      <c r="G841" s="12">
        <f t="shared" si="29"/>
        <v>26249.519999999997</v>
      </c>
      <c r="H841" s="322"/>
      <c r="I841" s="12"/>
      <c r="J841" s="12"/>
      <c r="K841" s="12"/>
      <c r="L841" s="12"/>
      <c r="M841" s="12"/>
      <c r="N841" s="12"/>
      <c r="O841" s="12"/>
    </row>
    <row r="842" spans="1:15">
      <c r="A842" s="12">
        <v>320</v>
      </c>
      <c r="B842" s="12"/>
      <c r="C842" s="127" t="s">
        <v>890</v>
      </c>
      <c r="D842" s="363" t="s">
        <v>891</v>
      </c>
      <c r="E842" s="364">
        <v>363</v>
      </c>
      <c r="F842" s="364">
        <v>6</v>
      </c>
      <c r="G842" s="12">
        <f t="shared" si="29"/>
        <v>2178</v>
      </c>
      <c r="H842" s="322"/>
      <c r="I842" s="12"/>
      <c r="J842" s="12"/>
      <c r="K842" s="12"/>
      <c r="L842" s="12"/>
      <c r="M842" s="12"/>
      <c r="N842" s="12"/>
      <c r="O842" s="12"/>
    </row>
    <row r="843" spans="1:15">
      <c r="A843" s="12">
        <v>321</v>
      </c>
      <c r="B843" s="12"/>
      <c r="C843" s="127" t="s">
        <v>892</v>
      </c>
      <c r="D843" s="363" t="s">
        <v>289</v>
      </c>
      <c r="E843" s="364">
        <v>8.26</v>
      </c>
      <c r="F843" s="364">
        <v>2674</v>
      </c>
      <c r="G843" s="12">
        <f t="shared" si="29"/>
        <v>22087.239999999998</v>
      </c>
      <c r="H843" s="322"/>
      <c r="I843" s="12"/>
      <c r="J843" s="12"/>
      <c r="K843" s="12"/>
      <c r="L843" s="12"/>
      <c r="M843" s="12"/>
      <c r="N843" s="12"/>
      <c r="O843" s="12"/>
    </row>
    <row r="844" spans="1:15">
      <c r="A844" s="12">
        <v>322</v>
      </c>
      <c r="B844" s="12"/>
      <c r="C844" s="127" t="s">
        <v>893</v>
      </c>
      <c r="D844" s="363" t="s">
        <v>152</v>
      </c>
      <c r="E844" s="364">
        <v>45</v>
      </c>
      <c r="F844" s="364">
        <v>84</v>
      </c>
      <c r="G844" s="12">
        <f t="shared" si="29"/>
        <v>3780</v>
      </c>
      <c r="H844" s="322"/>
      <c r="I844" s="12"/>
      <c r="J844" s="12"/>
      <c r="K844" s="12"/>
      <c r="L844" s="12"/>
      <c r="M844" s="12"/>
      <c r="N844" s="12"/>
      <c r="O844" s="12"/>
    </row>
    <row r="845" spans="1:15" ht="30">
      <c r="A845" s="12">
        <v>323</v>
      </c>
      <c r="B845" s="12"/>
      <c r="C845" s="127" t="s">
        <v>894</v>
      </c>
      <c r="D845" s="363" t="s">
        <v>889</v>
      </c>
      <c r="E845" s="364">
        <v>34.700000000000003</v>
      </c>
      <c r="F845" s="364">
        <v>1312</v>
      </c>
      <c r="G845" s="12">
        <f t="shared" si="29"/>
        <v>45526.400000000001</v>
      </c>
      <c r="H845" s="322"/>
      <c r="I845" s="12"/>
      <c r="J845" s="12"/>
      <c r="K845" s="12"/>
      <c r="L845" s="12"/>
      <c r="M845" s="12"/>
      <c r="N845" s="12"/>
      <c r="O845" s="12"/>
    </row>
    <row r="846" spans="1:15">
      <c r="A846" s="12">
        <v>324</v>
      </c>
      <c r="B846" s="12"/>
      <c r="C846" s="127" t="s">
        <v>895</v>
      </c>
      <c r="D846" s="363" t="s">
        <v>891</v>
      </c>
      <c r="E846" s="364">
        <v>596</v>
      </c>
      <c r="F846" s="364">
        <v>6</v>
      </c>
      <c r="G846" s="12">
        <f t="shared" ref="G846:G909" si="30">E846*F846</f>
        <v>3576</v>
      </c>
      <c r="H846" s="322"/>
      <c r="I846" s="12"/>
      <c r="J846" s="12"/>
      <c r="K846" s="12"/>
      <c r="L846" s="12"/>
      <c r="M846" s="12"/>
      <c r="N846" s="12"/>
      <c r="O846" s="12"/>
    </row>
    <row r="847" spans="1:15">
      <c r="A847" s="12">
        <v>325</v>
      </c>
      <c r="B847" s="12"/>
      <c r="C847" s="127" t="s">
        <v>896</v>
      </c>
      <c r="D847" s="363" t="s">
        <v>152</v>
      </c>
      <c r="E847" s="109">
        <v>7077.64</v>
      </c>
      <c r="F847" s="330">
        <v>3</v>
      </c>
      <c r="G847" s="12">
        <f t="shared" si="30"/>
        <v>21232.920000000002</v>
      </c>
      <c r="H847" s="322"/>
      <c r="I847" s="12"/>
      <c r="J847" s="12"/>
      <c r="K847" s="12"/>
      <c r="L847" s="12"/>
      <c r="M847" s="12"/>
      <c r="N847" s="12"/>
      <c r="O847" s="12"/>
    </row>
    <row r="848" spans="1:15">
      <c r="A848" s="12">
        <v>326</v>
      </c>
      <c r="B848" s="12"/>
      <c r="C848" s="127" t="s">
        <v>897</v>
      </c>
      <c r="D848" s="363" t="s">
        <v>152</v>
      </c>
      <c r="E848" s="109">
        <v>376.42</v>
      </c>
      <c r="F848" s="330">
        <v>10</v>
      </c>
      <c r="G848" s="322">
        <f t="shared" si="30"/>
        <v>3764.2000000000003</v>
      </c>
      <c r="H848" s="322"/>
      <c r="I848" s="12"/>
      <c r="J848" s="12"/>
      <c r="K848" s="12"/>
      <c r="L848" s="12"/>
      <c r="M848" s="12"/>
      <c r="N848" s="12"/>
      <c r="O848" s="12"/>
    </row>
    <row r="849" spans="1:15">
      <c r="A849" s="12">
        <v>328</v>
      </c>
      <c r="B849" s="12"/>
      <c r="C849" s="127" t="s">
        <v>898</v>
      </c>
      <c r="D849" s="363" t="s">
        <v>15</v>
      </c>
      <c r="E849" s="109">
        <v>34.700000000000003</v>
      </c>
      <c r="F849" s="330">
        <v>73495</v>
      </c>
      <c r="G849" s="12">
        <f t="shared" si="30"/>
        <v>2550276.5</v>
      </c>
      <c r="H849" s="322"/>
      <c r="I849" s="12"/>
      <c r="J849" s="12"/>
      <c r="K849" s="12"/>
      <c r="L849" s="12"/>
      <c r="M849" s="12"/>
      <c r="N849" s="12"/>
      <c r="O849" s="12"/>
    </row>
    <row r="850" spans="1:15">
      <c r="A850" s="12">
        <v>329</v>
      </c>
      <c r="B850" s="12"/>
      <c r="C850" s="365" t="s">
        <v>899</v>
      </c>
      <c r="D850" s="366" t="s">
        <v>152</v>
      </c>
      <c r="E850" s="109">
        <v>40</v>
      </c>
      <c r="F850" s="330">
        <v>4140</v>
      </c>
      <c r="G850" s="12">
        <f t="shared" si="30"/>
        <v>165600</v>
      </c>
      <c r="H850" s="322"/>
      <c r="I850" s="12"/>
      <c r="J850" s="12"/>
      <c r="K850" s="12"/>
      <c r="L850" s="12"/>
      <c r="M850" s="12"/>
      <c r="N850" s="12"/>
      <c r="O850" s="12"/>
    </row>
    <row r="851" spans="1:15">
      <c r="A851" s="12">
        <v>330</v>
      </c>
      <c r="B851" s="12"/>
      <c r="C851" s="127" t="s">
        <v>900</v>
      </c>
      <c r="D851" s="366" t="s">
        <v>152</v>
      </c>
      <c r="E851" s="109">
        <v>20</v>
      </c>
      <c r="F851" s="330">
        <v>310</v>
      </c>
      <c r="G851" s="12">
        <f t="shared" si="30"/>
        <v>6200</v>
      </c>
      <c r="H851" s="322"/>
      <c r="I851" s="12"/>
      <c r="J851" s="12"/>
      <c r="K851" s="12"/>
      <c r="L851" s="12"/>
      <c r="M851" s="12"/>
      <c r="N851" s="12"/>
      <c r="O851" s="12"/>
    </row>
    <row r="852" spans="1:15">
      <c r="A852" s="12">
        <v>331</v>
      </c>
      <c r="B852" s="12"/>
      <c r="C852" s="127" t="s">
        <v>901</v>
      </c>
      <c r="D852" s="366" t="s">
        <v>152</v>
      </c>
      <c r="E852" s="109">
        <v>50</v>
      </c>
      <c r="F852" s="330">
        <v>110</v>
      </c>
      <c r="G852" s="12">
        <f t="shared" si="30"/>
        <v>5500</v>
      </c>
      <c r="H852" s="322"/>
      <c r="I852" s="12"/>
      <c r="J852" s="12"/>
      <c r="K852" s="12"/>
      <c r="L852" s="12"/>
      <c r="M852" s="12"/>
      <c r="N852" s="12"/>
      <c r="O852" s="12"/>
    </row>
    <row r="853" spans="1:15">
      <c r="A853" s="12">
        <v>332</v>
      </c>
      <c r="B853" s="12"/>
      <c r="C853" s="127" t="s">
        <v>902</v>
      </c>
      <c r="D853" s="366" t="s">
        <v>152</v>
      </c>
      <c r="E853" s="109">
        <v>55</v>
      </c>
      <c r="F853" s="330">
        <v>63</v>
      </c>
      <c r="G853" s="12">
        <f t="shared" si="30"/>
        <v>3465</v>
      </c>
      <c r="H853" s="322"/>
      <c r="I853" s="12"/>
      <c r="J853" s="12"/>
      <c r="K853" s="12"/>
      <c r="L853" s="12"/>
      <c r="M853" s="12"/>
      <c r="N853" s="12"/>
      <c r="O853" s="12"/>
    </row>
    <row r="854" spans="1:15">
      <c r="A854" s="12">
        <v>333</v>
      </c>
      <c r="B854" s="12"/>
      <c r="C854" s="127" t="s">
        <v>903</v>
      </c>
      <c r="D854" s="366" t="s">
        <v>152</v>
      </c>
      <c r="E854" s="109">
        <v>100</v>
      </c>
      <c r="F854" s="330">
        <v>48</v>
      </c>
      <c r="G854" s="12">
        <f t="shared" si="30"/>
        <v>4800</v>
      </c>
      <c r="H854" s="322"/>
      <c r="I854" s="12"/>
      <c r="J854" s="12"/>
      <c r="K854" s="12"/>
      <c r="L854" s="12"/>
      <c r="M854" s="12"/>
      <c r="N854" s="12"/>
      <c r="O854" s="12"/>
    </row>
    <row r="855" spans="1:15" ht="30">
      <c r="A855" s="12">
        <v>334</v>
      </c>
      <c r="B855" s="12"/>
      <c r="C855" s="127" t="s">
        <v>904</v>
      </c>
      <c r="D855" s="366" t="s">
        <v>152</v>
      </c>
      <c r="E855" s="109">
        <v>100</v>
      </c>
      <c r="F855" s="330">
        <v>10</v>
      </c>
      <c r="G855" s="12">
        <f t="shared" si="30"/>
        <v>1000</v>
      </c>
      <c r="H855" s="322"/>
      <c r="I855" s="12"/>
      <c r="J855" s="12"/>
      <c r="K855" s="12"/>
      <c r="L855" s="12"/>
      <c r="M855" s="12"/>
      <c r="N855" s="12"/>
      <c r="O855" s="12"/>
    </row>
    <row r="856" spans="1:15">
      <c r="A856" s="12">
        <v>335</v>
      </c>
      <c r="B856" s="12"/>
      <c r="C856" s="127" t="s">
        <v>905</v>
      </c>
      <c r="D856" s="366" t="s">
        <v>152</v>
      </c>
      <c r="E856" s="109">
        <v>45</v>
      </c>
      <c r="F856" s="330">
        <v>882</v>
      </c>
      <c r="G856" s="12">
        <f t="shared" si="30"/>
        <v>39690</v>
      </c>
      <c r="H856" s="322"/>
      <c r="I856" s="12"/>
      <c r="J856" s="12"/>
      <c r="K856" s="12"/>
      <c r="L856" s="12"/>
      <c r="M856" s="12"/>
      <c r="N856" s="12"/>
      <c r="O856" s="12"/>
    </row>
    <row r="857" spans="1:15">
      <c r="A857" s="12">
        <v>336</v>
      </c>
      <c r="B857" s="12"/>
      <c r="C857" s="127" t="s">
        <v>906</v>
      </c>
      <c r="D857" s="363" t="s">
        <v>21</v>
      </c>
      <c r="E857" s="109">
        <v>1116.6400000000001</v>
      </c>
      <c r="F857" s="330">
        <v>0</v>
      </c>
      <c r="G857" s="12">
        <f t="shared" si="30"/>
        <v>0</v>
      </c>
      <c r="H857" s="331"/>
      <c r="I857" s="12"/>
      <c r="J857" s="12"/>
      <c r="K857" s="12"/>
      <c r="L857" s="12"/>
      <c r="M857" s="12"/>
      <c r="N857" s="12"/>
      <c r="O857" s="12"/>
    </row>
    <row r="858" spans="1:15">
      <c r="A858" s="12">
        <v>337</v>
      </c>
      <c r="B858" s="12"/>
      <c r="C858" s="127" t="s">
        <v>907</v>
      </c>
      <c r="D858" s="363" t="s">
        <v>908</v>
      </c>
      <c r="E858" s="109">
        <v>113.52</v>
      </c>
      <c r="F858" s="330">
        <v>230</v>
      </c>
      <c r="G858" s="12">
        <f t="shared" si="30"/>
        <v>26109.599999999999</v>
      </c>
      <c r="H858" s="322"/>
      <c r="I858" s="12"/>
      <c r="J858" s="12"/>
      <c r="K858" s="12"/>
      <c r="L858" s="12"/>
      <c r="M858" s="12"/>
      <c r="N858" s="12"/>
      <c r="O858" s="12"/>
    </row>
    <row r="859" spans="1:15">
      <c r="A859" s="12">
        <v>339</v>
      </c>
      <c r="B859" s="12"/>
      <c r="C859" s="127" t="s">
        <v>909</v>
      </c>
      <c r="D859" s="366" t="s">
        <v>589</v>
      </c>
      <c r="E859" s="109">
        <v>34.700000000000003</v>
      </c>
      <c r="F859" s="330">
        <v>1990</v>
      </c>
      <c r="G859" s="12">
        <f t="shared" si="30"/>
        <v>69053</v>
      </c>
      <c r="H859" s="322"/>
      <c r="I859" s="12"/>
      <c r="J859" s="12"/>
      <c r="K859" s="12"/>
      <c r="L859" s="12"/>
      <c r="M859" s="12"/>
      <c r="N859" s="12"/>
      <c r="O859" s="12"/>
    </row>
    <row r="860" spans="1:15">
      <c r="A860" s="12">
        <v>340</v>
      </c>
      <c r="B860" s="12"/>
      <c r="C860" s="127" t="s">
        <v>899</v>
      </c>
      <c r="D860" s="366" t="s">
        <v>21</v>
      </c>
      <c r="E860" s="109">
        <v>40</v>
      </c>
      <c r="F860" s="330">
        <v>360</v>
      </c>
      <c r="G860" s="12">
        <f t="shared" si="30"/>
        <v>14400</v>
      </c>
      <c r="H860" s="322"/>
      <c r="I860" s="12"/>
      <c r="J860" s="12"/>
      <c r="K860" s="12"/>
      <c r="L860" s="12"/>
      <c r="M860" s="12"/>
      <c r="N860" s="12"/>
      <c r="O860" s="12"/>
    </row>
    <row r="861" spans="1:15">
      <c r="A861" s="12">
        <v>341</v>
      </c>
      <c r="B861" s="12"/>
      <c r="C861" s="127" t="s">
        <v>903</v>
      </c>
      <c r="D861" s="366" t="s">
        <v>21</v>
      </c>
      <c r="E861" s="109">
        <v>50</v>
      </c>
      <c r="F861" s="330">
        <v>24</v>
      </c>
      <c r="G861" s="12">
        <f t="shared" si="30"/>
        <v>1200</v>
      </c>
      <c r="H861" s="322"/>
      <c r="I861" s="12"/>
      <c r="J861" s="12"/>
      <c r="K861" s="12"/>
      <c r="L861" s="12"/>
      <c r="M861" s="12"/>
      <c r="N861" s="12"/>
      <c r="O861" s="12"/>
    </row>
    <row r="862" spans="1:15">
      <c r="A862" s="12">
        <v>342</v>
      </c>
      <c r="B862" s="12"/>
      <c r="C862" s="127" t="s">
        <v>910</v>
      </c>
      <c r="D862" s="366" t="s">
        <v>21</v>
      </c>
      <c r="E862" s="109">
        <v>20</v>
      </c>
      <c r="F862" s="330">
        <v>24</v>
      </c>
      <c r="G862" s="12">
        <f t="shared" si="30"/>
        <v>480</v>
      </c>
      <c r="H862" s="322"/>
      <c r="I862" s="12"/>
      <c r="J862" s="12"/>
      <c r="K862" s="12"/>
      <c r="L862" s="12"/>
      <c r="M862" s="12"/>
      <c r="N862" s="12"/>
      <c r="O862" s="12"/>
    </row>
    <row r="863" spans="1:15">
      <c r="A863" s="12">
        <v>343</v>
      </c>
      <c r="B863" s="12"/>
      <c r="C863" s="127" t="s">
        <v>911</v>
      </c>
      <c r="D863" s="363" t="s">
        <v>21</v>
      </c>
      <c r="E863" s="231">
        <v>9178</v>
      </c>
      <c r="F863" s="330">
        <v>3</v>
      </c>
      <c r="G863" s="12">
        <f t="shared" si="30"/>
        <v>27534</v>
      </c>
      <c r="H863" s="322"/>
      <c r="I863" s="12"/>
      <c r="J863" s="12"/>
      <c r="K863" s="12"/>
      <c r="L863" s="12"/>
      <c r="M863" s="12"/>
      <c r="N863" s="12"/>
      <c r="O863" s="12"/>
    </row>
    <row r="864" spans="1:15">
      <c r="A864" s="12">
        <v>344</v>
      </c>
      <c r="B864" s="12"/>
      <c r="C864" s="127" t="s">
        <v>912</v>
      </c>
      <c r="D864" s="363" t="s">
        <v>21</v>
      </c>
      <c r="E864" s="248">
        <v>10001.67</v>
      </c>
      <c r="F864" s="330">
        <v>2</v>
      </c>
      <c r="G864" s="12">
        <f t="shared" si="30"/>
        <v>20003.34</v>
      </c>
      <c r="H864" s="322"/>
      <c r="I864" s="12"/>
      <c r="J864" s="12"/>
      <c r="K864" s="12"/>
      <c r="L864" s="12"/>
      <c r="M864" s="12"/>
      <c r="N864" s="12"/>
      <c r="O864" s="12"/>
    </row>
    <row r="865" spans="1:15" ht="30">
      <c r="A865" s="12">
        <v>345</v>
      </c>
      <c r="B865" s="12"/>
      <c r="C865" s="127" t="s">
        <v>913</v>
      </c>
      <c r="D865" s="363" t="s">
        <v>21</v>
      </c>
      <c r="E865" s="367">
        <v>3234.38</v>
      </c>
      <c r="F865" s="330">
        <v>3</v>
      </c>
      <c r="G865" s="12">
        <f t="shared" si="30"/>
        <v>9703.14</v>
      </c>
      <c r="H865" s="322"/>
      <c r="I865" s="12"/>
      <c r="J865" s="12"/>
      <c r="K865" s="12"/>
      <c r="L865" s="12"/>
      <c r="M865" s="12"/>
      <c r="N865" s="12"/>
      <c r="O865" s="12"/>
    </row>
    <row r="866" spans="1:15">
      <c r="A866" s="12">
        <v>346</v>
      </c>
      <c r="B866" s="12"/>
      <c r="C866" s="127" t="s">
        <v>914</v>
      </c>
      <c r="D866" s="363" t="s">
        <v>21</v>
      </c>
      <c r="E866" s="248">
        <v>2478</v>
      </c>
      <c r="F866" s="330">
        <v>4</v>
      </c>
      <c r="G866" s="12">
        <f t="shared" si="30"/>
        <v>9912</v>
      </c>
      <c r="H866" s="322"/>
      <c r="I866" s="12"/>
      <c r="J866" s="12"/>
      <c r="K866" s="12"/>
      <c r="L866" s="12"/>
      <c r="M866" s="12"/>
      <c r="N866" s="12"/>
      <c r="O866" s="12"/>
    </row>
    <row r="867" spans="1:15" ht="30">
      <c r="A867" s="12">
        <v>347</v>
      </c>
      <c r="B867" s="12"/>
      <c r="C867" s="127" t="s">
        <v>915</v>
      </c>
      <c r="D867" s="363" t="s">
        <v>21</v>
      </c>
      <c r="E867" s="12">
        <v>7310.1</v>
      </c>
      <c r="F867" s="330">
        <v>4</v>
      </c>
      <c r="G867" s="12">
        <f t="shared" si="30"/>
        <v>29240.400000000001</v>
      </c>
      <c r="H867" s="322"/>
      <c r="I867" s="12"/>
      <c r="J867" s="12"/>
      <c r="K867" s="12"/>
      <c r="L867" s="12"/>
      <c r="M867" s="12"/>
      <c r="N867" s="12"/>
      <c r="O867" s="12"/>
    </row>
    <row r="868" spans="1:15" ht="30">
      <c r="A868" s="12">
        <v>348</v>
      </c>
      <c r="B868" s="12"/>
      <c r="C868" s="127" t="s">
        <v>916</v>
      </c>
      <c r="D868" s="363" t="s">
        <v>21</v>
      </c>
      <c r="E868" s="12">
        <v>7310.1</v>
      </c>
      <c r="F868" s="330">
        <v>4</v>
      </c>
      <c r="G868" s="12">
        <f t="shared" si="30"/>
        <v>29240.400000000001</v>
      </c>
      <c r="H868" s="322"/>
      <c r="I868" s="12"/>
      <c r="J868" s="12"/>
      <c r="K868" s="12"/>
      <c r="L868" s="12"/>
      <c r="M868" s="12"/>
      <c r="N868" s="12"/>
      <c r="O868" s="12"/>
    </row>
    <row r="869" spans="1:15" ht="30">
      <c r="A869" s="12">
        <v>349</v>
      </c>
      <c r="B869" s="12"/>
      <c r="C869" s="127" t="s">
        <v>917</v>
      </c>
      <c r="D869" s="363" t="s">
        <v>21</v>
      </c>
      <c r="E869" s="12">
        <v>5881.1</v>
      </c>
      <c r="F869" s="330">
        <v>3</v>
      </c>
      <c r="G869" s="12">
        <f t="shared" si="30"/>
        <v>17643.300000000003</v>
      </c>
      <c r="H869" s="322"/>
      <c r="I869" s="12"/>
      <c r="J869" s="12"/>
      <c r="K869" s="12"/>
      <c r="L869" s="12"/>
      <c r="M869" s="12"/>
      <c r="N869" s="12"/>
      <c r="O869" s="12"/>
    </row>
    <row r="870" spans="1:15" ht="30">
      <c r="A870" s="12">
        <v>350</v>
      </c>
      <c r="B870" s="12"/>
      <c r="C870" s="127" t="s">
        <v>918</v>
      </c>
      <c r="D870" s="363" t="s">
        <v>21</v>
      </c>
      <c r="E870" s="12">
        <v>5882.3</v>
      </c>
      <c r="F870" s="330">
        <v>3</v>
      </c>
      <c r="G870" s="12">
        <f t="shared" si="30"/>
        <v>17646.900000000001</v>
      </c>
      <c r="H870" s="322"/>
      <c r="I870" s="12"/>
      <c r="J870" s="12"/>
      <c r="K870" s="12"/>
      <c r="L870" s="12"/>
      <c r="M870" s="12"/>
      <c r="N870" s="12"/>
      <c r="O870" s="12"/>
    </row>
    <row r="871" spans="1:15">
      <c r="A871" s="12">
        <v>352</v>
      </c>
      <c r="B871" s="12"/>
      <c r="C871" s="127" t="s">
        <v>919</v>
      </c>
      <c r="D871" s="363" t="s">
        <v>908</v>
      </c>
      <c r="E871" s="12">
        <v>300000</v>
      </c>
      <c r="F871" s="330">
        <v>1.37</v>
      </c>
      <c r="G871" s="322">
        <f t="shared" si="30"/>
        <v>411000.00000000006</v>
      </c>
      <c r="H871" s="322"/>
      <c r="I871" s="12"/>
      <c r="J871" s="12"/>
      <c r="K871" s="12"/>
      <c r="L871" s="12"/>
      <c r="M871" s="12"/>
      <c r="N871" s="12"/>
      <c r="O871" s="12"/>
    </row>
    <row r="872" spans="1:15">
      <c r="A872" s="12">
        <v>353</v>
      </c>
      <c r="B872" s="12"/>
      <c r="C872" s="127" t="s">
        <v>920</v>
      </c>
      <c r="D872" s="363" t="s">
        <v>21</v>
      </c>
      <c r="E872" s="12">
        <v>14245.8</v>
      </c>
      <c r="F872" s="330">
        <v>8</v>
      </c>
      <c r="G872" s="368">
        <f t="shared" si="30"/>
        <v>113966.39999999999</v>
      </c>
      <c r="H872" s="322"/>
      <c r="I872" s="12"/>
      <c r="J872" s="12"/>
      <c r="K872" s="12"/>
      <c r="L872" s="12"/>
      <c r="M872" s="12"/>
      <c r="N872" s="12"/>
      <c r="O872" s="12"/>
    </row>
    <row r="873" spans="1:15">
      <c r="A873" s="12">
        <v>354</v>
      </c>
      <c r="B873" s="12"/>
      <c r="C873" s="127" t="s">
        <v>921</v>
      </c>
      <c r="D873" s="363" t="s">
        <v>21</v>
      </c>
      <c r="E873" s="12">
        <v>962.77</v>
      </c>
      <c r="F873" s="330">
        <v>8</v>
      </c>
      <c r="G873" s="368">
        <f t="shared" si="30"/>
        <v>7702.16</v>
      </c>
      <c r="H873" s="322"/>
      <c r="I873" s="12"/>
      <c r="J873" s="12"/>
      <c r="K873" s="12"/>
      <c r="L873" s="12"/>
      <c r="M873" s="12"/>
      <c r="N873" s="12"/>
      <c r="O873" s="12"/>
    </row>
    <row r="874" spans="1:15" ht="45">
      <c r="A874" s="12">
        <v>356</v>
      </c>
      <c r="B874" s="12"/>
      <c r="C874" s="123" t="s">
        <v>922</v>
      </c>
      <c r="D874" s="363" t="s">
        <v>21</v>
      </c>
      <c r="E874" s="109">
        <v>6185.56</v>
      </c>
      <c r="F874" s="330">
        <v>3</v>
      </c>
      <c r="G874" s="369">
        <f t="shared" si="30"/>
        <v>18556.68</v>
      </c>
      <c r="H874" s="322"/>
      <c r="I874" s="12"/>
      <c r="J874" s="12"/>
      <c r="K874" s="12"/>
      <c r="L874" s="12"/>
      <c r="M874" s="12"/>
      <c r="N874" s="12"/>
      <c r="O874" s="12"/>
    </row>
    <row r="875" spans="1:15" ht="45">
      <c r="A875" s="12">
        <v>357</v>
      </c>
      <c r="B875" s="12"/>
      <c r="C875" s="123" t="s">
        <v>923</v>
      </c>
      <c r="D875" s="363" t="s">
        <v>21</v>
      </c>
      <c r="E875" s="109">
        <v>3348.84</v>
      </c>
      <c r="F875" s="330">
        <v>3</v>
      </c>
      <c r="G875" s="369">
        <f t="shared" si="30"/>
        <v>10046.52</v>
      </c>
      <c r="H875" s="322"/>
      <c r="I875" s="12"/>
      <c r="J875" s="12"/>
      <c r="K875" s="12"/>
      <c r="L875" s="12"/>
      <c r="M875" s="12"/>
      <c r="N875" s="12"/>
      <c r="O875" s="12"/>
    </row>
    <row r="876" spans="1:15" ht="45">
      <c r="A876" s="12">
        <v>358</v>
      </c>
      <c r="B876" s="12"/>
      <c r="C876" s="123" t="s">
        <v>924</v>
      </c>
      <c r="D876" s="363" t="s">
        <v>21</v>
      </c>
      <c r="E876" s="109">
        <v>4707.0200000000004</v>
      </c>
      <c r="F876" s="330">
        <v>2</v>
      </c>
      <c r="G876" s="369">
        <f t="shared" si="30"/>
        <v>9414.0400000000009</v>
      </c>
      <c r="H876" s="322"/>
      <c r="I876" s="12"/>
      <c r="J876" s="12"/>
      <c r="K876" s="12"/>
      <c r="L876" s="12"/>
      <c r="M876" s="12"/>
      <c r="N876" s="12"/>
      <c r="O876" s="12"/>
    </row>
    <row r="877" spans="1:15" ht="60">
      <c r="A877" s="12">
        <v>359</v>
      </c>
      <c r="B877" s="12"/>
      <c r="C877" s="123" t="s">
        <v>925</v>
      </c>
      <c r="D877" s="363" t="s">
        <v>21</v>
      </c>
      <c r="E877" s="109">
        <v>2704.56</v>
      </c>
      <c r="F877" s="330">
        <v>4</v>
      </c>
      <c r="G877" s="369">
        <f t="shared" si="30"/>
        <v>10818.24</v>
      </c>
      <c r="H877" s="322"/>
      <c r="I877" s="12"/>
      <c r="J877" s="12"/>
      <c r="K877" s="12"/>
      <c r="L877" s="12"/>
      <c r="M877" s="12"/>
      <c r="N877" s="12"/>
      <c r="O877" s="12"/>
    </row>
    <row r="878" spans="1:15" ht="30">
      <c r="A878" s="12">
        <v>360</v>
      </c>
      <c r="B878" s="12"/>
      <c r="C878" s="123" t="s">
        <v>926</v>
      </c>
      <c r="D878" s="363" t="s">
        <v>21</v>
      </c>
      <c r="E878" s="109">
        <v>3530.56</v>
      </c>
      <c r="F878" s="330">
        <v>4</v>
      </c>
      <c r="G878" s="369">
        <f t="shared" si="30"/>
        <v>14122.24</v>
      </c>
      <c r="H878" s="322"/>
      <c r="I878" s="12"/>
      <c r="J878" s="12" t="e">
        <f>#REF!+G874+G875+G876+G877+G878</f>
        <v>#REF!</v>
      </c>
      <c r="K878" s="12"/>
      <c r="L878" s="12"/>
      <c r="M878" s="12"/>
      <c r="N878" s="12"/>
      <c r="O878" s="12"/>
    </row>
    <row r="879" spans="1:15">
      <c r="A879" s="12">
        <v>361</v>
      </c>
      <c r="B879" s="12"/>
      <c r="C879" s="370" t="s">
        <v>898</v>
      </c>
      <c r="D879" s="363" t="s">
        <v>15</v>
      </c>
      <c r="E879" s="109">
        <v>34.700000000000003</v>
      </c>
      <c r="F879" s="330">
        <v>77730</v>
      </c>
      <c r="G879" s="13">
        <f t="shared" si="30"/>
        <v>2697231</v>
      </c>
      <c r="H879" s="322"/>
      <c r="I879" s="12"/>
      <c r="J879" s="12"/>
      <c r="K879" s="12"/>
      <c r="L879" s="12"/>
      <c r="M879" s="12"/>
      <c r="N879" s="12"/>
      <c r="O879" s="12"/>
    </row>
    <row r="880" spans="1:15">
      <c r="A880" s="12">
        <v>362</v>
      </c>
      <c r="B880" s="12"/>
      <c r="C880" s="371" t="s">
        <v>899</v>
      </c>
      <c r="D880" s="366" t="s">
        <v>152</v>
      </c>
      <c r="E880" s="109">
        <v>40</v>
      </c>
      <c r="F880" s="330">
        <v>4384</v>
      </c>
      <c r="G880" s="13">
        <f t="shared" si="30"/>
        <v>175360</v>
      </c>
      <c r="H880" s="322"/>
      <c r="I880" s="12"/>
      <c r="J880" s="12"/>
      <c r="K880" s="12"/>
      <c r="L880" s="12"/>
      <c r="M880" s="12"/>
      <c r="N880" s="12"/>
      <c r="O880" s="12"/>
    </row>
    <row r="881" spans="1:15">
      <c r="A881" s="12">
        <v>363</v>
      </c>
      <c r="B881" s="12"/>
      <c r="C881" s="370" t="s">
        <v>905</v>
      </c>
      <c r="D881" s="366" t="s">
        <v>152</v>
      </c>
      <c r="E881" s="109">
        <v>45</v>
      </c>
      <c r="F881" s="330">
        <v>860</v>
      </c>
      <c r="G881" s="13">
        <f t="shared" si="30"/>
        <v>38700</v>
      </c>
      <c r="H881" s="322"/>
      <c r="I881" s="12"/>
      <c r="J881" s="12"/>
      <c r="K881" s="12"/>
      <c r="L881" s="12"/>
      <c r="M881" s="12"/>
      <c r="N881" s="12"/>
      <c r="O881" s="12"/>
    </row>
    <row r="882" spans="1:15">
      <c r="A882" s="12">
        <v>364</v>
      </c>
      <c r="B882" s="12"/>
      <c r="C882" s="370" t="s">
        <v>902</v>
      </c>
      <c r="D882" s="366" t="s">
        <v>152</v>
      </c>
      <c r="E882" s="109">
        <v>55</v>
      </c>
      <c r="F882" s="330">
        <v>63</v>
      </c>
      <c r="G882" s="13">
        <f t="shared" si="30"/>
        <v>3465</v>
      </c>
      <c r="H882" s="322"/>
      <c r="I882" s="12"/>
      <c r="J882" s="12"/>
      <c r="K882" s="12"/>
      <c r="L882" s="12"/>
      <c r="M882" s="12"/>
      <c r="N882" s="12"/>
      <c r="O882" s="12"/>
    </row>
    <row r="883" spans="1:15">
      <c r="A883" s="12">
        <v>365</v>
      </c>
      <c r="B883" s="12"/>
      <c r="C883" s="372" t="s">
        <v>901</v>
      </c>
      <c r="D883" s="366" t="s">
        <v>152</v>
      </c>
      <c r="E883" s="109">
        <v>50</v>
      </c>
      <c r="F883" s="330">
        <v>204</v>
      </c>
      <c r="G883" s="13">
        <f t="shared" si="30"/>
        <v>10200</v>
      </c>
      <c r="H883" s="322"/>
      <c r="I883" s="12"/>
      <c r="J883" s="12"/>
      <c r="K883" s="12"/>
      <c r="L883" s="12"/>
      <c r="M883" s="12"/>
      <c r="N883" s="12"/>
      <c r="O883" s="12"/>
    </row>
    <row r="884" spans="1:15">
      <c r="A884" s="12">
        <v>366</v>
      </c>
      <c r="B884" s="12"/>
      <c r="C884" s="370" t="s">
        <v>903</v>
      </c>
      <c r="D884" s="366" t="s">
        <v>152</v>
      </c>
      <c r="E884" s="109">
        <v>100</v>
      </c>
      <c r="F884" s="330">
        <v>48</v>
      </c>
      <c r="G884" s="13">
        <f t="shared" si="30"/>
        <v>4800</v>
      </c>
      <c r="H884" s="322"/>
      <c r="I884" s="12"/>
      <c r="J884" s="12"/>
      <c r="K884" s="12"/>
      <c r="L884" s="12"/>
      <c r="M884" s="12"/>
      <c r="N884" s="12"/>
      <c r="O884" s="12"/>
    </row>
    <row r="885" spans="1:15" ht="30">
      <c r="A885" s="12">
        <v>367</v>
      </c>
      <c r="B885" s="12"/>
      <c r="C885" s="370" t="s">
        <v>904</v>
      </c>
      <c r="D885" s="366" t="s">
        <v>152</v>
      </c>
      <c r="E885" s="109">
        <v>100</v>
      </c>
      <c r="F885" s="330">
        <v>12</v>
      </c>
      <c r="G885" s="13">
        <f t="shared" si="30"/>
        <v>1200</v>
      </c>
      <c r="H885" s="322"/>
      <c r="I885" s="12"/>
      <c r="J885" s="12"/>
      <c r="K885" s="12"/>
      <c r="L885" s="12"/>
      <c r="M885" s="12"/>
      <c r="N885" s="12"/>
      <c r="O885" s="12"/>
    </row>
    <row r="886" spans="1:15">
      <c r="A886" s="12">
        <v>368</v>
      </c>
      <c r="B886" s="12"/>
      <c r="C886" s="370" t="s">
        <v>900</v>
      </c>
      <c r="D886" s="366" t="s">
        <v>152</v>
      </c>
      <c r="E886" s="109">
        <v>20</v>
      </c>
      <c r="F886" s="330">
        <v>345</v>
      </c>
      <c r="G886" s="13">
        <f t="shared" si="30"/>
        <v>6900</v>
      </c>
      <c r="H886" s="322"/>
      <c r="I886" s="12"/>
      <c r="J886" s="12"/>
      <c r="K886" s="12"/>
      <c r="L886" s="12"/>
      <c r="M886" s="12"/>
      <c r="N886" s="12"/>
      <c r="O886" s="12"/>
    </row>
    <row r="887" spans="1:15" ht="45">
      <c r="A887" s="12">
        <v>370</v>
      </c>
      <c r="B887" s="12"/>
      <c r="C887" s="123" t="s">
        <v>927</v>
      </c>
      <c r="D887" s="373" t="s">
        <v>928</v>
      </c>
      <c r="E887" s="374">
        <v>1</v>
      </c>
      <c r="F887" s="109">
        <v>2.4</v>
      </c>
      <c r="G887" s="13">
        <f t="shared" si="30"/>
        <v>2.4</v>
      </c>
      <c r="H887" s="322"/>
      <c r="I887" s="12"/>
      <c r="J887" s="12"/>
      <c r="K887" s="12"/>
      <c r="L887" s="12"/>
      <c r="M887" s="12"/>
      <c r="N887" s="12"/>
      <c r="O887" s="12"/>
    </row>
    <row r="888" spans="1:15">
      <c r="A888" s="12">
        <v>371</v>
      </c>
      <c r="B888" s="12"/>
      <c r="C888" s="375" t="s">
        <v>929</v>
      </c>
      <c r="D888" s="373" t="s">
        <v>21</v>
      </c>
      <c r="E888" s="376">
        <v>1</v>
      </c>
      <c r="F888" s="109">
        <v>6</v>
      </c>
      <c r="G888" s="13">
        <f t="shared" si="30"/>
        <v>6</v>
      </c>
      <c r="H888" s="322"/>
      <c r="I888" s="12"/>
      <c r="J888" s="12"/>
      <c r="K888" s="12"/>
      <c r="L888" s="12"/>
      <c r="M888" s="12"/>
      <c r="N888" s="12"/>
      <c r="O888" s="12"/>
    </row>
    <row r="889" spans="1:15">
      <c r="A889" s="12">
        <v>372</v>
      </c>
      <c r="B889" s="12"/>
      <c r="C889" s="375" t="s">
        <v>930</v>
      </c>
      <c r="D889" s="373" t="s">
        <v>21</v>
      </c>
      <c r="E889" s="376">
        <v>1</v>
      </c>
      <c r="F889" s="109">
        <v>3</v>
      </c>
      <c r="G889" s="13">
        <f t="shared" si="30"/>
        <v>3</v>
      </c>
      <c r="H889" s="322"/>
      <c r="I889" s="12"/>
      <c r="J889" s="12"/>
      <c r="K889" s="12"/>
      <c r="L889" s="12"/>
      <c r="M889" s="12"/>
      <c r="N889" s="12"/>
      <c r="O889" s="12"/>
    </row>
    <row r="890" spans="1:15">
      <c r="A890" s="12">
        <v>373</v>
      </c>
      <c r="B890" s="12"/>
      <c r="C890" s="375" t="s">
        <v>931</v>
      </c>
      <c r="D890" s="373" t="s">
        <v>21</v>
      </c>
      <c r="E890" s="377">
        <v>1</v>
      </c>
      <c r="F890" s="109">
        <v>24</v>
      </c>
      <c r="G890" s="13">
        <f t="shared" si="30"/>
        <v>24</v>
      </c>
      <c r="H890" s="322"/>
      <c r="I890" s="12"/>
      <c r="J890" s="12"/>
      <c r="K890" s="12"/>
      <c r="L890" s="12"/>
      <c r="M890" s="12"/>
      <c r="N890" s="12"/>
      <c r="O890" s="12"/>
    </row>
    <row r="891" spans="1:15">
      <c r="A891" s="12">
        <v>374</v>
      </c>
      <c r="B891" s="12"/>
      <c r="C891" s="375" t="s">
        <v>932</v>
      </c>
      <c r="D891" s="373" t="s">
        <v>21</v>
      </c>
      <c r="E891" s="377">
        <v>1</v>
      </c>
      <c r="F891" s="109">
        <v>6</v>
      </c>
      <c r="G891" s="13">
        <f t="shared" si="30"/>
        <v>6</v>
      </c>
      <c r="H891" s="322"/>
      <c r="I891" s="12"/>
      <c r="J891" s="12"/>
      <c r="K891" s="12"/>
      <c r="L891" s="12"/>
      <c r="M891" s="12"/>
      <c r="N891" s="12"/>
      <c r="O891" s="12"/>
    </row>
    <row r="892" spans="1:15">
      <c r="A892" s="12">
        <v>375</v>
      </c>
      <c r="B892" s="12"/>
      <c r="C892" s="375" t="s">
        <v>933</v>
      </c>
      <c r="D892" s="373" t="s">
        <v>21</v>
      </c>
      <c r="E892" s="378">
        <v>1</v>
      </c>
      <c r="F892" s="109">
        <v>6</v>
      </c>
      <c r="G892" s="13">
        <f t="shared" si="30"/>
        <v>6</v>
      </c>
      <c r="H892" s="322"/>
      <c r="I892" s="12"/>
      <c r="J892" s="12"/>
      <c r="K892" s="12"/>
      <c r="L892" s="12"/>
      <c r="M892" s="12"/>
      <c r="N892" s="12"/>
      <c r="O892" s="12"/>
    </row>
    <row r="893" spans="1:15">
      <c r="A893" s="12">
        <v>376</v>
      </c>
      <c r="B893" s="12"/>
      <c r="C893" s="375" t="s">
        <v>934</v>
      </c>
      <c r="D893" s="373" t="s">
        <v>21</v>
      </c>
      <c r="E893" s="231">
        <v>1</v>
      </c>
      <c r="F893" s="109">
        <v>16</v>
      </c>
      <c r="G893" s="13">
        <f t="shared" si="30"/>
        <v>16</v>
      </c>
      <c r="H893" s="322"/>
      <c r="I893" s="12"/>
      <c r="J893" s="12"/>
      <c r="K893" s="12"/>
      <c r="L893" s="12"/>
      <c r="M893" s="12"/>
      <c r="N893" s="12"/>
      <c r="O893" s="12"/>
    </row>
    <row r="894" spans="1:15" ht="15.75">
      <c r="A894" s="12">
        <v>377</v>
      </c>
      <c r="B894" s="12"/>
      <c r="C894" s="379" t="s">
        <v>935</v>
      </c>
      <c r="D894" s="373" t="s">
        <v>21</v>
      </c>
      <c r="E894" s="231">
        <v>1</v>
      </c>
      <c r="F894" s="109">
        <v>4</v>
      </c>
      <c r="G894" s="13">
        <f t="shared" si="30"/>
        <v>4</v>
      </c>
      <c r="H894" s="322"/>
      <c r="I894" s="12"/>
      <c r="J894" s="12"/>
      <c r="K894" s="12"/>
      <c r="L894" s="12"/>
      <c r="M894" s="12"/>
      <c r="N894" s="12"/>
      <c r="O894" s="12"/>
    </row>
    <row r="895" spans="1:15" ht="15.75">
      <c r="A895" s="12">
        <v>378</v>
      </c>
      <c r="B895" s="12"/>
      <c r="C895" s="379" t="s">
        <v>936</v>
      </c>
      <c r="D895" s="373" t="s">
        <v>21</v>
      </c>
      <c r="E895" s="248">
        <v>1</v>
      </c>
      <c r="F895" s="109">
        <v>3</v>
      </c>
      <c r="G895" s="13">
        <f t="shared" si="30"/>
        <v>3</v>
      </c>
      <c r="H895" s="322"/>
      <c r="I895" s="12"/>
      <c r="J895" s="12"/>
      <c r="K895" s="12"/>
      <c r="L895" s="12"/>
      <c r="M895" s="12"/>
      <c r="N895" s="12"/>
      <c r="O895" s="12"/>
    </row>
    <row r="896" spans="1:15">
      <c r="A896" s="12">
        <v>379</v>
      </c>
      <c r="B896" s="12"/>
      <c r="C896" s="380" t="s">
        <v>937</v>
      </c>
      <c r="D896" s="373" t="s">
        <v>21</v>
      </c>
      <c r="E896" s="248">
        <v>1</v>
      </c>
      <c r="F896" s="109">
        <v>6</v>
      </c>
      <c r="G896" s="13">
        <f t="shared" si="30"/>
        <v>6</v>
      </c>
      <c r="H896" s="322"/>
      <c r="I896" s="12"/>
      <c r="J896" s="12"/>
      <c r="K896" s="12"/>
      <c r="L896" s="12"/>
      <c r="M896" s="12"/>
      <c r="N896" s="12"/>
      <c r="O896" s="12"/>
    </row>
    <row r="897" spans="1:15">
      <c r="A897" s="12">
        <v>380</v>
      </c>
      <c r="B897" s="12"/>
      <c r="C897" s="381" t="s">
        <v>938</v>
      </c>
      <c r="D897" s="373" t="s">
        <v>21</v>
      </c>
      <c r="E897" s="367">
        <v>1</v>
      </c>
      <c r="F897" s="109">
        <v>6</v>
      </c>
      <c r="G897" s="13">
        <f t="shared" si="30"/>
        <v>6</v>
      </c>
      <c r="H897" s="322"/>
      <c r="I897" s="12"/>
      <c r="J897" s="12"/>
      <c r="K897" s="12"/>
      <c r="L897" s="12"/>
      <c r="M897" s="12"/>
      <c r="N897" s="12"/>
      <c r="O897" s="12"/>
    </row>
    <row r="898" spans="1:15">
      <c r="A898" s="12">
        <v>381</v>
      </c>
      <c r="B898" s="12"/>
      <c r="C898" s="381" t="s">
        <v>939</v>
      </c>
      <c r="D898" s="373" t="s">
        <v>21</v>
      </c>
      <c r="E898" s="382">
        <v>1</v>
      </c>
      <c r="F898" s="109">
        <v>6</v>
      </c>
      <c r="G898" s="13">
        <f t="shared" si="30"/>
        <v>6</v>
      </c>
      <c r="H898" s="322"/>
      <c r="I898" s="12"/>
      <c r="J898" s="12"/>
      <c r="K898" s="12"/>
      <c r="L898" s="12"/>
      <c r="M898" s="12"/>
      <c r="N898" s="12"/>
      <c r="O898" s="12"/>
    </row>
    <row r="899" spans="1:15">
      <c r="A899" s="12">
        <v>382</v>
      </c>
      <c r="B899" s="12"/>
      <c r="C899" s="381" t="s">
        <v>940</v>
      </c>
      <c r="D899" s="373" t="s">
        <v>21</v>
      </c>
      <c r="E899" s="383">
        <v>1</v>
      </c>
      <c r="F899" s="109">
        <v>36</v>
      </c>
      <c r="G899" s="13">
        <f t="shared" si="30"/>
        <v>36</v>
      </c>
      <c r="H899" s="322"/>
      <c r="I899" s="12"/>
      <c r="J899" s="12"/>
      <c r="K899" s="12"/>
      <c r="L899" s="12"/>
      <c r="M899" s="12"/>
      <c r="N899" s="12"/>
      <c r="O899" s="12"/>
    </row>
    <row r="900" spans="1:15">
      <c r="A900" s="12">
        <v>383</v>
      </c>
      <c r="B900" s="12"/>
      <c r="C900" s="381" t="s">
        <v>941</v>
      </c>
      <c r="D900" s="373" t="s">
        <v>21</v>
      </c>
      <c r="E900" s="367">
        <v>1</v>
      </c>
      <c r="F900" s="384">
        <v>21</v>
      </c>
      <c r="G900" s="13">
        <f t="shared" si="30"/>
        <v>21</v>
      </c>
      <c r="H900" s="322"/>
      <c r="I900" s="12"/>
      <c r="J900" s="12"/>
      <c r="K900" s="12"/>
      <c r="L900" s="12"/>
      <c r="M900" s="12"/>
      <c r="N900" s="12"/>
      <c r="O900" s="12"/>
    </row>
    <row r="901" spans="1:15" ht="45">
      <c r="A901" s="12"/>
      <c r="B901" s="12"/>
      <c r="C901" s="381" t="s">
        <v>942</v>
      </c>
      <c r="D901" s="373" t="s">
        <v>21</v>
      </c>
      <c r="E901" s="109">
        <v>159300</v>
      </c>
      <c r="F901" s="330">
        <v>1</v>
      </c>
      <c r="G901" s="13">
        <f t="shared" si="30"/>
        <v>159300</v>
      </c>
      <c r="H901" s="322"/>
      <c r="I901" s="12"/>
      <c r="J901" s="12"/>
      <c r="K901" s="12"/>
      <c r="L901" s="12"/>
      <c r="M901" s="12"/>
      <c r="N901" s="12"/>
      <c r="O901" s="12"/>
    </row>
    <row r="902" spans="1:15">
      <c r="A902" s="12"/>
      <c r="B902" s="12"/>
      <c r="C902" s="385" t="s">
        <v>943</v>
      </c>
      <c r="D902" s="363" t="s">
        <v>289</v>
      </c>
      <c r="E902" s="367">
        <v>5894.1</v>
      </c>
      <c r="F902" s="248">
        <v>62</v>
      </c>
      <c r="G902" s="369">
        <f t="shared" si="30"/>
        <v>365434.2</v>
      </c>
      <c r="H902" s="386"/>
      <c r="I902" s="46"/>
      <c r="J902" s="46"/>
      <c r="K902" s="46"/>
      <c r="L902" s="46"/>
      <c r="M902" s="46"/>
      <c r="N902" s="46"/>
      <c r="O902" s="46"/>
    </row>
    <row r="903" spans="1:15">
      <c r="A903" s="12"/>
      <c r="B903" s="12"/>
      <c r="C903" s="385" t="s">
        <v>944</v>
      </c>
      <c r="D903" s="363" t="s">
        <v>289</v>
      </c>
      <c r="E903" s="367">
        <v>295</v>
      </c>
      <c r="F903" s="248">
        <v>0</v>
      </c>
      <c r="G903" s="369">
        <f t="shared" si="30"/>
        <v>0</v>
      </c>
      <c r="H903" s="386"/>
      <c r="I903" s="387"/>
      <c r="J903" s="46"/>
      <c r="K903" s="46"/>
      <c r="L903" s="46"/>
      <c r="M903" s="46"/>
      <c r="N903" s="46"/>
      <c r="O903" s="46"/>
    </row>
    <row r="904" spans="1:15" ht="75">
      <c r="A904" s="12"/>
      <c r="B904" s="12"/>
      <c r="C904" s="385" t="s">
        <v>945</v>
      </c>
      <c r="D904" s="363" t="s">
        <v>21</v>
      </c>
      <c r="E904" s="367">
        <v>6841.54</v>
      </c>
      <c r="F904" s="248">
        <v>3</v>
      </c>
      <c r="G904" s="369">
        <f t="shared" si="30"/>
        <v>20524.62</v>
      </c>
      <c r="H904" s="387"/>
      <c r="I904" s="387"/>
      <c r="J904" s="46"/>
      <c r="K904" s="46"/>
      <c r="L904" s="46"/>
      <c r="M904" s="46"/>
      <c r="N904" s="46"/>
      <c r="O904" s="46"/>
    </row>
    <row r="905" spans="1:15" ht="75">
      <c r="A905" s="12"/>
      <c r="B905" s="12"/>
      <c r="C905" s="385" t="s">
        <v>946</v>
      </c>
      <c r="D905" s="363" t="s">
        <v>21</v>
      </c>
      <c r="E905" s="367">
        <v>4887.62</v>
      </c>
      <c r="F905" s="248">
        <v>1</v>
      </c>
      <c r="G905" s="369">
        <f t="shared" si="30"/>
        <v>4887.62</v>
      </c>
      <c r="H905" s="387"/>
      <c r="I905" s="387"/>
      <c r="J905" s="46"/>
      <c r="K905" s="46"/>
      <c r="L905" s="46"/>
      <c r="M905" s="46"/>
      <c r="N905" s="46"/>
      <c r="O905" s="46"/>
    </row>
    <row r="906" spans="1:15" ht="45">
      <c r="A906" s="12"/>
      <c r="B906" s="12"/>
      <c r="C906" s="385" t="s">
        <v>947</v>
      </c>
      <c r="D906" s="363" t="s">
        <v>21</v>
      </c>
      <c r="E906" s="367">
        <v>3382.259</v>
      </c>
      <c r="F906" s="248">
        <v>2</v>
      </c>
      <c r="G906" s="369">
        <f t="shared" si="30"/>
        <v>6764.518</v>
      </c>
      <c r="H906" s="387"/>
      <c r="I906" s="387"/>
      <c r="J906" s="46"/>
      <c r="K906" s="46"/>
      <c r="L906" s="46"/>
      <c r="M906" s="46"/>
      <c r="N906" s="46"/>
      <c r="O906" s="46"/>
    </row>
    <row r="907" spans="1:15" ht="45">
      <c r="A907" s="12"/>
      <c r="B907" s="12"/>
      <c r="C907" s="385" t="s">
        <v>948</v>
      </c>
      <c r="D907" s="363" t="s">
        <v>21</v>
      </c>
      <c r="E907" s="367">
        <v>3382.259</v>
      </c>
      <c r="F907" s="248">
        <v>2</v>
      </c>
      <c r="G907" s="369">
        <f t="shared" si="30"/>
        <v>6764.518</v>
      </c>
      <c r="H907" s="387"/>
      <c r="I907" s="387"/>
      <c r="J907" s="46"/>
      <c r="K907" s="46"/>
      <c r="L907" s="46"/>
      <c r="M907" s="46"/>
      <c r="N907" s="46"/>
      <c r="O907" s="46"/>
    </row>
    <row r="908" spans="1:15" ht="45">
      <c r="A908" s="12"/>
      <c r="B908" s="12"/>
      <c r="C908" s="385" t="s">
        <v>949</v>
      </c>
      <c r="D908" s="363" t="s">
        <v>21</v>
      </c>
      <c r="E908" s="367">
        <v>3382.259</v>
      </c>
      <c r="F908" s="248">
        <v>5</v>
      </c>
      <c r="G908" s="369">
        <f t="shared" si="30"/>
        <v>16911.294999999998</v>
      </c>
      <c r="H908" s="387"/>
      <c r="I908" s="387"/>
      <c r="J908" s="46"/>
      <c r="K908" s="46"/>
      <c r="L908" s="46"/>
      <c r="M908" s="46"/>
      <c r="N908" s="46"/>
      <c r="O908" s="46"/>
    </row>
    <row r="909" spans="1:15" ht="45">
      <c r="A909" s="12"/>
      <c r="B909" s="12"/>
      <c r="C909" s="385" t="s">
        <v>950</v>
      </c>
      <c r="D909" s="363" t="s">
        <v>21</v>
      </c>
      <c r="E909" s="367">
        <v>2837.43</v>
      </c>
      <c r="F909" s="248">
        <v>6</v>
      </c>
      <c r="G909" s="369">
        <f t="shared" si="30"/>
        <v>17024.579999999998</v>
      </c>
      <c r="H909" s="387"/>
      <c r="I909" s="387"/>
      <c r="J909" s="46"/>
      <c r="K909" s="46"/>
      <c r="L909" s="46"/>
      <c r="M909" s="46"/>
      <c r="N909" s="46"/>
      <c r="O909" s="46"/>
    </row>
    <row r="910" spans="1:15" ht="30">
      <c r="A910" s="12"/>
      <c r="B910" s="12"/>
      <c r="C910" s="385" t="s">
        <v>951</v>
      </c>
      <c r="D910" s="363" t="s">
        <v>21</v>
      </c>
      <c r="E910" s="367">
        <v>2837.43</v>
      </c>
      <c r="F910" s="248">
        <v>6</v>
      </c>
      <c r="G910" s="369">
        <f t="shared" ref="G910:G966" si="31">E910*F910</f>
        <v>17024.579999999998</v>
      </c>
      <c r="H910" s="387"/>
      <c r="I910" s="387"/>
      <c r="J910" s="46"/>
      <c r="K910" s="46"/>
      <c r="L910" s="46"/>
      <c r="M910" s="46"/>
      <c r="N910" s="46"/>
      <c r="O910" s="46"/>
    </row>
    <row r="911" spans="1:15" ht="30">
      <c r="A911" s="12"/>
      <c r="B911" s="12"/>
      <c r="C911" s="385" t="s">
        <v>952</v>
      </c>
      <c r="D911" s="363" t="s">
        <v>21</v>
      </c>
      <c r="E911" s="367">
        <v>7269.7</v>
      </c>
      <c r="F911" s="248">
        <v>8</v>
      </c>
      <c r="G911" s="369">
        <f t="shared" si="31"/>
        <v>58157.599999999999</v>
      </c>
      <c r="H911" s="387"/>
      <c r="I911" s="387"/>
      <c r="J911" s="46"/>
      <c r="K911" s="46"/>
      <c r="L911" s="46"/>
      <c r="M911" s="46"/>
      <c r="N911" s="46"/>
      <c r="O911" s="46"/>
    </row>
    <row r="912" spans="1:15">
      <c r="A912" s="12"/>
      <c r="B912" s="12"/>
      <c r="C912" s="385" t="s">
        <v>953</v>
      </c>
      <c r="D912" s="363" t="s">
        <v>21</v>
      </c>
      <c r="E912" s="367">
        <v>3088.89</v>
      </c>
      <c r="F912" s="248">
        <v>5</v>
      </c>
      <c r="G912" s="369">
        <f t="shared" si="31"/>
        <v>15444.449999999999</v>
      </c>
      <c r="H912" s="387"/>
      <c r="I912" s="387"/>
      <c r="J912" s="46"/>
      <c r="K912" s="46"/>
      <c r="L912" s="46"/>
      <c r="M912" s="46"/>
      <c r="N912" s="46"/>
      <c r="O912" s="46"/>
    </row>
    <row r="913" spans="1:15" ht="30">
      <c r="A913" s="12"/>
      <c r="B913" s="12"/>
      <c r="C913" s="385" t="s">
        <v>954</v>
      </c>
      <c r="D913" s="363" t="s">
        <v>21</v>
      </c>
      <c r="E913" s="367">
        <v>622327.28</v>
      </c>
      <c r="F913" s="248">
        <v>2</v>
      </c>
      <c r="G913" s="369">
        <f t="shared" si="31"/>
        <v>1244654.56</v>
      </c>
      <c r="H913" s="387"/>
      <c r="I913" s="387"/>
      <c r="J913" s="46"/>
      <c r="K913" s="46"/>
      <c r="L913" s="46"/>
      <c r="M913" s="46"/>
      <c r="N913" s="46"/>
      <c r="O913" s="46"/>
    </row>
    <row r="914" spans="1:15" ht="30">
      <c r="A914" s="12"/>
      <c r="B914" s="12"/>
      <c r="C914" s="385" t="s">
        <v>955</v>
      </c>
      <c r="D914" s="363" t="s">
        <v>21</v>
      </c>
      <c r="E914" s="367">
        <v>88984.98</v>
      </c>
      <c r="F914" s="248">
        <v>7</v>
      </c>
      <c r="G914" s="369">
        <f t="shared" si="31"/>
        <v>622894.86</v>
      </c>
      <c r="H914" s="387"/>
      <c r="I914" s="387"/>
      <c r="J914" s="46"/>
      <c r="K914" s="46"/>
      <c r="L914" s="46"/>
      <c r="M914" s="46"/>
      <c r="N914" s="46"/>
      <c r="O914" s="46"/>
    </row>
    <row r="915" spans="1:15">
      <c r="A915" s="12"/>
      <c r="B915" s="12"/>
      <c r="C915" s="370" t="s">
        <v>956</v>
      </c>
      <c r="D915" s="363" t="s">
        <v>20</v>
      </c>
      <c r="E915" s="367">
        <v>475328</v>
      </c>
      <c r="F915" s="248">
        <v>1</v>
      </c>
      <c r="G915" s="369">
        <f t="shared" si="31"/>
        <v>475328</v>
      </c>
      <c r="H915" s="387"/>
      <c r="I915" s="387"/>
      <c r="J915" s="46"/>
      <c r="K915" s="46"/>
      <c r="L915" s="46"/>
      <c r="M915" s="46"/>
      <c r="N915" s="46"/>
      <c r="O915" s="46"/>
    </row>
    <row r="916" spans="1:15">
      <c r="A916" s="12"/>
      <c r="B916" s="12"/>
      <c r="C916" s="385" t="s">
        <v>957</v>
      </c>
      <c r="D916" s="363" t="s">
        <v>21</v>
      </c>
      <c r="E916" s="367">
        <v>17700</v>
      </c>
      <c r="F916" s="248">
        <v>2</v>
      </c>
      <c r="G916" s="369">
        <f t="shared" si="31"/>
        <v>35400</v>
      </c>
      <c r="H916" s="387"/>
      <c r="I916" s="387"/>
      <c r="J916" s="46"/>
      <c r="K916" s="46"/>
      <c r="L916" s="46"/>
      <c r="M916" s="46"/>
      <c r="N916" s="46"/>
      <c r="O916" s="46"/>
    </row>
    <row r="917" spans="1:15">
      <c r="A917" s="12"/>
      <c r="B917" s="12"/>
      <c r="C917" s="385" t="s">
        <v>958</v>
      </c>
      <c r="D917" s="363" t="s">
        <v>20</v>
      </c>
      <c r="E917" s="367">
        <v>35400</v>
      </c>
      <c r="F917" s="248">
        <v>1</v>
      </c>
      <c r="G917" s="369">
        <f t="shared" si="31"/>
        <v>35400</v>
      </c>
      <c r="H917" s="387"/>
      <c r="I917" s="387"/>
      <c r="J917" s="46"/>
      <c r="K917" s="46"/>
      <c r="L917" s="46"/>
      <c r="M917" s="46"/>
      <c r="N917" s="46"/>
      <c r="O917" s="46"/>
    </row>
    <row r="918" spans="1:15">
      <c r="A918" s="12"/>
      <c r="B918" s="12"/>
      <c r="C918" s="385" t="s">
        <v>959</v>
      </c>
      <c r="D918" s="363" t="s">
        <v>21</v>
      </c>
      <c r="E918" s="367">
        <v>11800</v>
      </c>
      <c r="F918" s="248">
        <v>2</v>
      </c>
      <c r="G918" s="369">
        <f t="shared" si="31"/>
        <v>23600</v>
      </c>
      <c r="H918" s="387"/>
      <c r="I918" s="387"/>
      <c r="J918" s="46"/>
      <c r="K918" s="46"/>
      <c r="L918" s="46"/>
      <c r="M918" s="46"/>
      <c r="N918" s="46"/>
      <c r="O918" s="46"/>
    </row>
    <row r="919" spans="1:15">
      <c r="A919" s="12"/>
      <c r="B919" s="12"/>
      <c r="C919" s="385" t="s">
        <v>960</v>
      </c>
      <c r="D919" s="363" t="s">
        <v>20</v>
      </c>
      <c r="E919" s="367">
        <v>23600</v>
      </c>
      <c r="F919" s="248">
        <v>1</v>
      </c>
      <c r="G919" s="369">
        <f t="shared" si="31"/>
        <v>23600</v>
      </c>
      <c r="H919" s="387"/>
      <c r="I919" s="387"/>
      <c r="J919" s="46"/>
      <c r="K919" s="46"/>
      <c r="L919" s="46"/>
      <c r="M919" s="46"/>
      <c r="N919" s="46"/>
      <c r="O919" s="46"/>
    </row>
    <row r="920" spans="1:15">
      <c r="A920" s="12"/>
      <c r="B920" s="12"/>
      <c r="C920" s="385" t="s">
        <v>961</v>
      </c>
      <c r="D920" s="363" t="s">
        <v>21</v>
      </c>
      <c r="E920" s="367">
        <v>628830</v>
      </c>
      <c r="F920" s="248">
        <v>0</v>
      </c>
      <c r="G920" s="369">
        <f t="shared" si="31"/>
        <v>0</v>
      </c>
      <c r="H920" s="386"/>
      <c r="I920" s="387"/>
      <c r="J920" s="46"/>
      <c r="K920" s="46"/>
      <c r="L920" s="46"/>
      <c r="M920" s="46"/>
      <c r="N920" s="46"/>
      <c r="O920" s="46"/>
    </row>
    <row r="921" spans="1:15">
      <c r="A921" s="12"/>
      <c r="B921" s="12"/>
      <c r="C921" s="385" t="s">
        <v>962</v>
      </c>
      <c r="D921" s="363" t="s">
        <v>21</v>
      </c>
      <c r="E921" s="367">
        <v>8834.66</v>
      </c>
      <c r="F921" s="248">
        <v>2</v>
      </c>
      <c r="G921" s="369">
        <f t="shared" si="31"/>
        <v>17669.32</v>
      </c>
      <c r="H921" s="388"/>
      <c r="I921" s="387"/>
      <c r="J921" s="46"/>
      <c r="K921" s="46"/>
      <c r="L921" s="46"/>
      <c r="M921" s="46"/>
      <c r="N921" s="46"/>
      <c r="O921" s="46"/>
    </row>
    <row r="922" spans="1:15">
      <c r="A922" s="12"/>
      <c r="B922" s="12"/>
      <c r="C922" s="385" t="s">
        <v>963</v>
      </c>
      <c r="D922" s="363" t="s">
        <v>21</v>
      </c>
      <c r="E922" s="367">
        <v>7363.2</v>
      </c>
      <c r="F922" s="248">
        <v>2</v>
      </c>
      <c r="G922" s="369">
        <f t="shared" si="31"/>
        <v>14726.4</v>
      </c>
      <c r="H922" s="388"/>
      <c r="I922" s="387"/>
      <c r="J922" s="46"/>
      <c r="K922" s="46"/>
      <c r="L922" s="46"/>
      <c r="M922" s="46"/>
      <c r="N922" s="46"/>
      <c r="O922" s="46"/>
    </row>
    <row r="923" spans="1:15">
      <c r="A923" s="12"/>
      <c r="B923" s="12"/>
      <c r="C923" s="385" t="s">
        <v>964</v>
      </c>
      <c r="D923" s="363" t="s">
        <v>21</v>
      </c>
      <c r="E923" s="367">
        <v>2944.1</v>
      </c>
      <c r="F923" s="248">
        <v>3</v>
      </c>
      <c r="G923" s="369">
        <f t="shared" si="31"/>
        <v>8832.2999999999993</v>
      </c>
      <c r="H923" s="388"/>
      <c r="I923" s="387"/>
      <c r="J923" s="46"/>
      <c r="K923" s="46"/>
      <c r="L923" s="46"/>
      <c r="M923" s="46"/>
      <c r="N923" s="46"/>
      <c r="O923" s="46"/>
    </row>
    <row r="924" spans="1:15">
      <c r="A924" s="12"/>
      <c r="B924" s="12"/>
      <c r="C924" s="385" t="s">
        <v>965</v>
      </c>
      <c r="D924" s="363" t="s">
        <v>21</v>
      </c>
      <c r="E924" s="367">
        <v>1882.1</v>
      </c>
      <c r="F924" s="248">
        <v>3</v>
      </c>
      <c r="G924" s="369">
        <f t="shared" si="31"/>
        <v>5646.2999999999993</v>
      </c>
      <c r="H924" s="388"/>
      <c r="I924" s="387"/>
      <c r="J924" s="46"/>
      <c r="K924" s="46"/>
      <c r="L924" s="46"/>
      <c r="M924" s="46"/>
      <c r="N924" s="46"/>
      <c r="O924" s="46"/>
    </row>
    <row r="925" spans="1:15">
      <c r="A925" s="12"/>
      <c r="B925" s="12"/>
      <c r="C925" s="385" t="s">
        <v>966</v>
      </c>
      <c r="D925" s="363" t="s">
        <v>21</v>
      </c>
      <c r="E925" s="367">
        <v>1412.46</v>
      </c>
      <c r="F925" s="248">
        <v>10</v>
      </c>
      <c r="G925" s="369">
        <f t="shared" si="31"/>
        <v>14124.6</v>
      </c>
      <c r="H925" s="388"/>
      <c r="I925" s="387"/>
      <c r="J925" s="46"/>
      <c r="K925" s="46"/>
      <c r="L925" s="46"/>
      <c r="M925" s="46"/>
      <c r="N925" s="46"/>
      <c r="O925" s="46"/>
    </row>
    <row r="926" spans="1:15">
      <c r="A926" s="12"/>
      <c r="B926" s="12"/>
      <c r="C926" s="385" t="s">
        <v>967</v>
      </c>
      <c r="D926" s="363" t="s">
        <v>21</v>
      </c>
      <c r="E926" s="367">
        <v>2000.1</v>
      </c>
      <c r="F926" s="248">
        <v>3</v>
      </c>
      <c r="G926" s="369">
        <f t="shared" si="31"/>
        <v>6000.2999999999993</v>
      </c>
      <c r="H926" s="388"/>
      <c r="I926" s="387"/>
      <c r="J926" s="46"/>
      <c r="K926" s="46"/>
      <c r="L926" s="46"/>
      <c r="M926" s="46"/>
      <c r="N926" s="46"/>
      <c r="O926" s="46"/>
    </row>
    <row r="927" spans="1:15" ht="30">
      <c r="A927" s="12"/>
      <c r="B927" s="12"/>
      <c r="C927" s="385" t="s">
        <v>968</v>
      </c>
      <c r="D927" s="363" t="s">
        <v>908</v>
      </c>
      <c r="E927" s="367">
        <v>32.75</v>
      </c>
      <c r="F927" s="248">
        <v>200</v>
      </c>
      <c r="G927" s="369">
        <f t="shared" si="31"/>
        <v>6550</v>
      </c>
      <c r="H927" s="388"/>
      <c r="I927" s="387"/>
      <c r="J927" s="46"/>
      <c r="K927" s="46"/>
      <c r="L927" s="46"/>
      <c r="M927" s="46"/>
      <c r="N927" s="46"/>
      <c r="O927" s="46"/>
    </row>
    <row r="928" spans="1:15" ht="30">
      <c r="A928" s="12"/>
      <c r="B928" s="12"/>
      <c r="C928" s="385" t="s">
        <v>969</v>
      </c>
      <c r="D928" s="363" t="s">
        <v>908</v>
      </c>
      <c r="E928" s="367">
        <v>21</v>
      </c>
      <c r="F928" s="248">
        <v>100</v>
      </c>
      <c r="G928" s="369">
        <f t="shared" si="31"/>
        <v>2100</v>
      </c>
      <c r="H928" s="388"/>
      <c r="I928" s="387"/>
      <c r="J928" s="46"/>
      <c r="K928" s="46"/>
      <c r="L928" s="46"/>
      <c r="M928" s="46"/>
      <c r="N928" s="46"/>
      <c r="O928" s="46"/>
    </row>
    <row r="929" spans="1:15">
      <c r="A929" s="12"/>
      <c r="B929" s="12"/>
      <c r="C929" s="385" t="s">
        <v>970</v>
      </c>
      <c r="D929" s="363" t="s">
        <v>21</v>
      </c>
      <c r="E929" s="367">
        <v>5882.3</v>
      </c>
      <c r="F929" s="248">
        <v>1</v>
      </c>
      <c r="G929" s="369">
        <f t="shared" si="31"/>
        <v>5882.3</v>
      </c>
      <c r="H929" s="388"/>
      <c r="I929" s="387"/>
      <c r="J929" s="46"/>
      <c r="K929" s="46"/>
      <c r="L929" s="46"/>
      <c r="M929" s="46"/>
      <c r="N929" s="46"/>
      <c r="O929" s="46"/>
    </row>
    <row r="930" spans="1:15">
      <c r="A930" s="12"/>
      <c r="B930" s="12"/>
      <c r="C930" s="385"/>
      <c r="D930" s="363"/>
      <c r="E930" s="367"/>
      <c r="F930" s="248"/>
      <c r="G930" s="369"/>
      <c r="H930" s="387"/>
      <c r="I930" s="387"/>
      <c r="J930" s="46"/>
      <c r="K930" s="46"/>
      <c r="L930" s="46"/>
      <c r="M930" s="46"/>
      <c r="N930" s="46"/>
      <c r="O930" s="46"/>
    </row>
    <row r="931" spans="1:15">
      <c r="A931" s="12"/>
      <c r="B931" s="12"/>
      <c r="C931" s="385"/>
      <c r="D931" s="363"/>
      <c r="E931" s="367"/>
      <c r="F931" s="248"/>
      <c r="G931" s="369"/>
      <c r="H931" s="387"/>
      <c r="I931" s="387"/>
      <c r="J931" s="46"/>
      <c r="K931" s="46"/>
      <c r="L931" s="46"/>
      <c r="M931" s="46"/>
      <c r="N931" s="46"/>
      <c r="O931" s="46"/>
    </row>
    <row r="932" spans="1:15">
      <c r="A932" s="12"/>
      <c r="B932" s="12"/>
      <c r="C932" s="370"/>
      <c r="D932" s="366"/>
      <c r="E932" s="12"/>
      <c r="F932" s="330"/>
      <c r="G932" s="13"/>
      <c r="H932" s="387"/>
      <c r="I932" s="46"/>
      <c r="J932" s="46"/>
      <c r="K932" s="46"/>
      <c r="L932" s="46"/>
      <c r="M932" s="46"/>
      <c r="N932" s="46"/>
      <c r="O932" s="46"/>
    </row>
    <row r="933" spans="1:15">
      <c r="A933" s="12"/>
      <c r="B933" s="12"/>
      <c r="C933" s="12"/>
      <c r="D933" s="12"/>
      <c r="E933" s="12"/>
      <c r="F933" s="12"/>
      <c r="G933" s="389">
        <f>SUM(G526:G932)</f>
        <v>22687406.920999993</v>
      </c>
    </row>
    <row r="934" spans="1:15">
      <c r="A934" s="12">
        <v>384</v>
      </c>
      <c r="B934" s="12"/>
      <c r="C934" s="390" t="s">
        <v>971</v>
      </c>
      <c r="D934" s="360" t="s">
        <v>289</v>
      </c>
      <c r="E934" s="391">
        <v>99.9</v>
      </c>
      <c r="F934" s="12"/>
      <c r="G934" s="12"/>
      <c r="H934" s="12"/>
      <c r="I934" s="12"/>
      <c r="J934" s="12"/>
      <c r="K934" s="12"/>
      <c r="L934" s="12"/>
      <c r="M934" s="12"/>
      <c r="N934" s="392">
        <v>1904.2</v>
      </c>
      <c r="O934" s="391">
        <f>E934*N934</f>
        <v>190229.58000000002</v>
      </c>
    </row>
    <row r="935" spans="1:15">
      <c r="A935" s="12">
        <v>385</v>
      </c>
      <c r="B935" s="12"/>
      <c r="C935" s="390" t="s">
        <v>972</v>
      </c>
      <c r="D935" s="360" t="s">
        <v>289</v>
      </c>
      <c r="E935" s="391">
        <v>76.599999999999994</v>
      </c>
      <c r="F935" s="12"/>
      <c r="G935" s="12"/>
      <c r="H935" s="12"/>
      <c r="I935" s="12"/>
      <c r="J935" s="12"/>
      <c r="K935" s="12"/>
      <c r="L935" s="12"/>
      <c r="M935" s="12"/>
      <c r="N935" s="392">
        <v>10259</v>
      </c>
      <c r="O935" s="391">
        <f t="shared" ref="O935:O962" si="32">E935*N935</f>
        <v>785839.39999999991</v>
      </c>
    </row>
    <row r="936" spans="1:15">
      <c r="A936" s="12">
        <v>386</v>
      </c>
      <c r="B936" s="12"/>
      <c r="C936" s="393" t="s">
        <v>973</v>
      </c>
      <c r="D936" s="360" t="s">
        <v>289</v>
      </c>
      <c r="E936" s="391">
        <v>40</v>
      </c>
      <c r="F936" s="12"/>
      <c r="G936" s="12"/>
      <c r="H936" s="12"/>
      <c r="I936" s="12"/>
      <c r="J936" s="12"/>
      <c r="K936" s="12"/>
      <c r="L936" s="12"/>
      <c r="M936" s="12"/>
      <c r="N936" s="392">
        <v>40</v>
      </c>
      <c r="O936" s="391">
        <f t="shared" si="32"/>
        <v>1600</v>
      </c>
    </row>
    <row r="937" spans="1:15">
      <c r="A937" s="12">
        <v>387</v>
      </c>
      <c r="B937" s="12"/>
      <c r="C937" s="394" t="s">
        <v>974</v>
      </c>
      <c r="D937" s="262" t="s">
        <v>289</v>
      </c>
      <c r="E937" s="395">
        <v>20</v>
      </c>
      <c r="F937" s="12"/>
      <c r="G937" s="12"/>
      <c r="H937" s="12"/>
      <c r="I937" s="12"/>
      <c r="J937" s="12"/>
      <c r="K937" s="12"/>
      <c r="L937" s="12"/>
      <c r="M937" s="12"/>
      <c r="N937" s="396">
        <v>10</v>
      </c>
      <c r="O937" s="391">
        <f t="shared" si="32"/>
        <v>200</v>
      </c>
    </row>
    <row r="938" spans="1:15" ht="30">
      <c r="A938" s="12">
        <v>388</v>
      </c>
      <c r="B938" s="12"/>
      <c r="C938" s="390" t="s">
        <v>975</v>
      </c>
      <c r="D938" s="360" t="s">
        <v>21</v>
      </c>
      <c r="E938" s="397">
        <v>2500</v>
      </c>
      <c r="F938" s="12"/>
      <c r="G938" s="12"/>
      <c r="H938" s="12"/>
      <c r="I938" s="12"/>
      <c r="J938" s="12"/>
      <c r="K938" s="12"/>
      <c r="L938" s="12"/>
      <c r="M938" s="12"/>
      <c r="N938" s="392">
        <v>3</v>
      </c>
      <c r="O938" s="391">
        <f t="shared" si="32"/>
        <v>7500</v>
      </c>
    </row>
    <row r="939" spans="1:15">
      <c r="A939" s="12">
        <v>389</v>
      </c>
      <c r="B939" s="12"/>
      <c r="C939" s="247" t="s">
        <v>976</v>
      </c>
      <c r="D939" s="398" t="s">
        <v>21</v>
      </c>
      <c r="E939" s="397">
        <v>1500</v>
      </c>
      <c r="F939" s="12"/>
      <c r="G939" s="12"/>
      <c r="H939" s="12"/>
      <c r="I939" s="12"/>
      <c r="J939" s="12"/>
      <c r="K939" s="12"/>
      <c r="L939" s="12"/>
      <c r="M939" s="12"/>
      <c r="N939" s="392">
        <v>1</v>
      </c>
      <c r="O939" s="391">
        <f t="shared" si="32"/>
        <v>1500</v>
      </c>
    </row>
    <row r="940" spans="1:15">
      <c r="A940" s="12">
        <v>390</v>
      </c>
      <c r="B940" s="12"/>
      <c r="C940" s="399" t="s">
        <v>977</v>
      </c>
      <c r="D940" s="262" t="s">
        <v>21</v>
      </c>
      <c r="E940" s="395">
        <v>100</v>
      </c>
      <c r="F940" s="12"/>
      <c r="G940" s="12"/>
      <c r="H940" s="12"/>
      <c r="I940" s="12"/>
      <c r="J940" s="12"/>
      <c r="K940" s="12"/>
      <c r="L940" s="12"/>
      <c r="M940" s="12"/>
      <c r="N940" s="396">
        <v>4</v>
      </c>
      <c r="O940" s="391">
        <f t="shared" si="32"/>
        <v>400</v>
      </c>
    </row>
    <row r="941" spans="1:15">
      <c r="A941" s="12">
        <v>391</v>
      </c>
      <c r="B941" s="12"/>
      <c r="C941" s="390" t="s">
        <v>978</v>
      </c>
      <c r="D941" s="360" t="s">
        <v>21</v>
      </c>
      <c r="E941" s="391">
        <v>2500</v>
      </c>
      <c r="F941" s="12"/>
      <c r="G941" s="12"/>
      <c r="H941" s="12"/>
      <c r="I941" s="12"/>
      <c r="J941" s="12"/>
      <c r="K941" s="12"/>
      <c r="L941" s="12"/>
      <c r="M941" s="12"/>
      <c r="N941" s="392">
        <v>2</v>
      </c>
      <c r="O941" s="391">
        <f t="shared" si="32"/>
        <v>5000</v>
      </c>
    </row>
    <row r="942" spans="1:15" ht="30">
      <c r="A942" s="12">
        <v>392</v>
      </c>
      <c r="B942" s="12"/>
      <c r="C942" s="393" t="s">
        <v>979</v>
      </c>
      <c r="D942" s="398" t="s">
        <v>20</v>
      </c>
      <c r="E942" s="391">
        <v>500</v>
      </c>
      <c r="F942" s="12"/>
      <c r="G942" s="12"/>
      <c r="H942" s="12"/>
      <c r="I942" s="12"/>
      <c r="J942" s="12"/>
      <c r="K942" s="12"/>
      <c r="L942" s="12"/>
      <c r="M942" s="12"/>
      <c r="N942" s="392">
        <v>1</v>
      </c>
      <c r="O942" s="391">
        <f t="shared" si="32"/>
        <v>500</v>
      </c>
    </row>
    <row r="943" spans="1:15">
      <c r="A943" s="12">
        <v>393</v>
      </c>
      <c r="B943" s="12"/>
      <c r="C943" s="247" t="s">
        <v>980</v>
      </c>
      <c r="D943" s="398" t="s">
        <v>21</v>
      </c>
      <c r="E943" s="391">
        <v>100</v>
      </c>
      <c r="F943" s="12"/>
      <c r="G943" s="12"/>
      <c r="H943" s="12"/>
      <c r="I943" s="12"/>
      <c r="J943" s="12"/>
      <c r="K943" s="12"/>
      <c r="L943" s="12"/>
      <c r="M943" s="12"/>
      <c r="N943" s="400">
        <v>133</v>
      </c>
      <c r="O943" s="391">
        <f t="shared" si="32"/>
        <v>13300</v>
      </c>
    </row>
    <row r="944" spans="1:15">
      <c r="A944" s="12">
        <v>394</v>
      </c>
      <c r="B944" s="12"/>
      <c r="C944" s="394" t="s">
        <v>981</v>
      </c>
      <c r="D944" s="401" t="s">
        <v>21</v>
      </c>
      <c r="E944" s="391">
        <v>2500</v>
      </c>
      <c r="F944" s="12"/>
      <c r="G944" s="12"/>
      <c r="H944" s="12"/>
      <c r="I944" s="12"/>
      <c r="J944" s="12"/>
      <c r="K944" s="12"/>
      <c r="L944" s="12"/>
      <c r="M944" s="12"/>
      <c r="N944" s="392">
        <v>3</v>
      </c>
      <c r="O944" s="391">
        <f t="shared" si="32"/>
        <v>7500</v>
      </c>
    </row>
    <row r="945" spans="1:15">
      <c r="A945" s="12">
        <v>395</v>
      </c>
      <c r="B945" s="12"/>
      <c r="C945" s="394" t="s">
        <v>982</v>
      </c>
      <c r="D945" s="401" t="s">
        <v>21</v>
      </c>
      <c r="E945" s="391">
        <v>100</v>
      </c>
      <c r="F945" s="12"/>
      <c r="G945" s="12"/>
      <c r="H945" s="12"/>
      <c r="I945" s="12"/>
      <c r="J945" s="12"/>
      <c r="K945" s="12"/>
      <c r="L945" s="12"/>
      <c r="M945" s="12"/>
      <c r="N945" s="392">
        <v>28</v>
      </c>
      <c r="O945" s="391">
        <f t="shared" si="32"/>
        <v>2800</v>
      </c>
    </row>
    <row r="946" spans="1:15">
      <c r="A946" s="12">
        <v>396</v>
      </c>
      <c r="B946" s="12"/>
      <c r="C946" s="394" t="s">
        <v>983</v>
      </c>
      <c r="D946" s="401" t="s">
        <v>21</v>
      </c>
      <c r="E946" s="391">
        <v>100</v>
      </c>
      <c r="F946" s="12"/>
      <c r="G946" s="12"/>
      <c r="H946" s="12"/>
      <c r="I946" s="12"/>
      <c r="J946" s="12"/>
      <c r="K946" s="12"/>
      <c r="L946" s="12"/>
      <c r="M946" s="12"/>
      <c r="N946" s="392">
        <v>1</v>
      </c>
      <c r="O946" s="391">
        <f t="shared" si="32"/>
        <v>100</v>
      </c>
    </row>
    <row r="947" spans="1:15" ht="30">
      <c r="A947" s="12">
        <v>397</v>
      </c>
      <c r="B947" s="12"/>
      <c r="C947" s="127" t="s">
        <v>984</v>
      </c>
      <c r="D947" s="12" t="s">
        <v>289</v>
      </c>
      <c r="E947" s="109">
        <v>20</v>
      </c>
      <c r="F947" s="12"/>
      <c r="G947" s="12">
        <f>SUM(E947:F947)</f>
        <v>20</v>
      </c>
      <c r="H947" s="109">
        <v>60</v>
      </c>
      <c r="I947" s="109">
        <f>E947*H947</f>
        <v>1200</v>
      </c>
      <c r="J947" s="12"/>
      <c r="K947" s="12"/>
      <c r="L947" s="12"/>
      <c r="M947" s="12"/>
      <c r="N947" s="12"/>
      <c r="O947" s="391"/>
    </row>
    <row r="948" spans="1:15" ht="30">
      <c r="A948" s="12">
        <v>398</v>
      </c>
      <c r="B948" s="12"/>
      <c r="C948" s="127" t="s">
        <v>985</v>
      </c>
      <c r="D948" s="109" t="s">
        <v>21</v>
      </c>
      <c r="E948" s="391">
        <v>25000</v>
      </c>
      <c r="F948" s="109">
        <v>1</v>
      </c>
      <c r="G948" s="109">
        <f>E948*F948</f>
        <v>25000</v>
      </c>
      <c r="H948" s="12"/>
      <c r="I948" s="12"/>
      <c r="J948" s="12"/>
      <c r="K948" s="12"/>
      <c r="L948" s="12"/>
      <c r="M948" s="12"/>
      <c r="N948" s="12"/>
      <c r="O948" s="391"/>
    </row>
    <row r="949" spans="1:15" ht="30">
      <c r="A949" s="12">
        <v>399</v>
      </c>
      <c r="B949" s="12"/>
      <c r="C949" s="393" t="s">
        <v>986</v>
      </c>
      <c r="D949" s="109" t="s">
        <v>21</v>
      </c>
      <c r="E949" s="391">
        <v>2500</v>
      </c>
      <c r="F949" s="109">
        <v>1</v>
      </c>
      <c r="G949" s="109">
        <f>E949*F949</f>
        <v>2500</v>
      </c>
      <c r="H949" s="12"/>
      <c r="I949" s="12"/>
      <c r="J949" s="12"/>
      <c r="K949" s="12"/>
      <c r="L949" s="12"/>
      <c r="M949" s="12"/>
      <c r="N949" s="12"/>
      <c r="O949" s="391"/>
    </row>
    <row r="950" spans="1:15">
      <c r="A950" s="12">
        <v>400</v>
      </c>
      <c r="B950" s="12"/>
      <c r="C950" s="394" t="s">
        <v>987</v>
      </c>
      <c r="D950" s="109" t="s">
        <v>21</v>
      </c>
      <c r="E950" s="109">
        <v>20</v>
      </c>
      <c r="F950" s="12"/>
      <c r="G950" s="12"/>
      <c r="H950" s="12"/>
      <c r="I950" s="12"/>
      <c r="J950" s="12"/>
      <c r="K950" s="12"/>
      <c r="L950" s="12"/>
      <c r="M950" s="12"/>
      <c r="N950" s="12">
        <v>15</v>
      </c>
      <c r="O950" s="391">
        <f t="shared" si="32"/>
        <v>300</v>
      </c>
    </row>
    <row r="951" spans="1:15">
      <c r="A951" s="12">
        <v>401</v>
      </c>
      <c r="B951" s="12"/>
      <c r="C951" s="127" t="s">
        <v>886</v>
      </c>
      <c r="D951" s="366" t="s">
        <v>289</v>
      </c>
      <c r="E951" s="109">
        <v>8.26</v>
      </c>
      <c r="F951" s="12"/>
      <c r="G951" s="12"/>
      <c r="H951" s="12"/>
      <c r="I951" s="12"/>
      <c r="J951" s="12"/>
      <c r="K951" s="12"/>
      <c r="L951" s="12"/>
      <c r="M951" s="12"/>
      <c r="N951" s="12">
        <v>1518</v>
      </c>
      <c r="O951" s="391">
        <f t="shared" si="32"/>
        <v>12538.68</v>
      </c>
    </row>
    <row r="952" spans="1:15">
      <c r="A952" s="12">
        <v>402</v>
      </c>
      <c r="B952" s="12"/>
      <c r="C952" s="127" t="s">
        <v>892</v>
      </c>
      <c r="D952" s="366" t="s">
        <v>289</v>
      </c>
      <c r="E952" s="109">
        <v>8.26</v>
      </c>
      <c r="F952" s="12"/>
      <c r="G952" s="12"/>
      <c r="H952" s="12"/>
      <c r="I952" s="12"/>
      <c r="J952" s="12"/>
      <c r="K952" s="12"/>
      <c r="L952" s="12"/>
      <c r="M952" s="12"/>
      <c r="N952" s="12">
        <v>2056</v>
      </c>
      <c r="O952" s="391">
        <f t="shared" si="32"/>
        <v>16982.560000000001</v>
      </c>
    </row>
    <row r="953" spans="1:15">
      <c r="A953" s="12">
        <v>403</v>
      </c>
      <c r="B953" s="12"/>
      <c r="C953" s="127" t="s">
        <v>988</v>
      </c>
      <c r="D953" s="366" t="s">
        <v>289</v>
      </c>
      <c r="E953" s="109">
        <v>20</v>
      </c>
      <c r="F953" s="12"/>
      <c r="G953" s="12"/>
      <c r="H953" s="12"/>
      <c r="I953" s="12"/>
      <c r="J953" s="12"/>
      <c r="K953" s="12"/>
      <c r="L953" s="12"/>
      <c r="M953" s="12"/>
      <c r="N953" s="364">
        <v>10</v>
      </c>
      <c r="O953" s="391">
        <f t="shared" si="32"/>
        <v>200</v>
      </c>
    </row>
    <row r="954" spans="1:15">
      <c r="A954" s="12">
        <v>404</v>
      </c>
      <c r="B954" s="12"/>
      <c r="C954" s="127" t="s">
        <v>989</v>
      </c>
      <c r="D954" s="366" t="s">
        <v>289</v>
      </c>
      <c r="E954" s="109">
        <v>20</v>
      </c>
      <c r="F954" s="12"/>
      <c r="G954" s="12"/>
      <c r="H954" s="12"/>
      <c r="I954" s="12"/>
      <c r="J954" s="12"/>
      <c r="K954" s="12"/>
      <c r="L954" s="12"/>
      <c r="M954" s="12"/>
      <c r="N954" s="364">
        <v>42</v>
      </c>
      <c r="O954" s="391">
        <f t="shared" si="32"/>
        <v>840</v>
      </c>
    </row>
    <row r="955" spans="1:15" ht="30">
      <c r="A955" s="12">
        <v>405</v>
      </c>
      <c r="B955" s="12"/>
      <c r="C955" s="127" t="s">
        <v>990</v>
      </c>
      <c r="D955" s="366" t="s">
        <v>20</v>
      </c>
      <c r="E955" s="401">
        <v>17565</v>
      </c>
      <c r="F955" s="12"/>
      <c r="G955" s="12"/>
      <c r="H955" s="12"/>
      <c r="I955" s="12"/>
      <c r="J955" s="12"/>
      <c r="K955" s="12"/>
      <c r="L955" s="12"/>
      <c r="M955" s="12"/>
      <c r="N955" s="364">
        <v>1</v>
      </c>
      <c r="O955" s="402">
        <f t="shared" si="32"/>
        <v>17565</v>
      </c>
    </row>
    <row r="956" spans="1:15" ht="30">
      <c r="A956" s="12">
        <v>406</v>
      </c>
      <c r="B956" s="12"/>
      <c r="C956" s="127" t="s">
        <v>991</v>
      </c>
      <c r="D956" s="109" t="s">
        <v>21</v>
      </c>
      <c r="E956" s="109">
        <v>10000</v>
      </c>
      <c r="F956" s="12"/>
      <c r="G956" s="12"/>
      <c r="H956" s="12"/>
      <c r="I956" s="12"/>
      <c r="J956" s="12"/>
      <c r="K956" s="12"/>
      <c r="L956" s="12"/>
      <c r="M956" s="12"/>
      <c r="N956" s="364">
        <v>1</v>
      </c>
      <c r="O956" s="391">
        <f t="shared" si="32"/>
        <v>10000</v>
      </c>
    </row>
    <row r="957" spans="1:15" ht="30">
      <c r="A957" s="12">
        <v>407</v>
      </c>
      <c r="B957" s="12"/>
      <c r="C957" s="127" t="s">
        <v>991</v>
      </c>
      <c r="D957" s="109" t="s">
        <v>21</v>
      </c>
      <c r="E957" s="109">
        <v>2500</v>
      </c>
      <c r="F957" s="12"/>
      <c r="G957" s="12"/>
      <c r="H957" s="12"/>
      <c r="I957" s="12"/>
      <c r="J957" s="12"/>
      <c r="K957" s="12"/>
      <c r="L957" s="12"/>
      <c r="M957" s="12"/>
      <c r="N957" s="364">
        <v>1</v>
      </c>
      <c r="O957" s="391">
        <f t="shared" si="32"/>
        <v>2500</v>
      </c>
    </row>
    <row r="958" spans="1:15" ht="30">
      <c r="A958" s="12">
        <v>408</v>
      </c>
      <c r="B958" s="12"/>
      <c r="C958" s="370" t="s">
        <v>992</v>
      </c>
      <c r="D958" s="363" t="s">
        <v>15</v>
      </c>
      <c r="E958" s="109">
        <v>20</v>
      </c>
      <c r="F958" s="12"/>
      <c r="G958" s="12"/>
      <c r="H958" s="12"/>
      <c r="I958" s="12"/>
      <c r="J958" s="12"/>
      <c r="K958" s="12"/>
      <c r="L958" s="12"/>
      <c r="M958" s="12"/>
      <c r="N958" s="109">
        <v>40</v>
      </c>
      <c r="O958" s="391">
        <f t="shared" si="32"/>
        <v>800</v>
      </c>
    </row>
    <row r="959" spans="1:15" ht="30">
      <c r="A959" s="12">
        <v>409</v>
      </c>
      <c r="B959" s="12"/>
      <c r="C959" s="127" t="s">
        <v>993</v>
      </c>
      <c r="D959" s="373" t="s">
        <v>21</v>
      </c>
      <c r="E959" s="109">
        <v>2000</v>
      </c>
      <c r="F959" s="12"/>
      <c r="G959" s="12"/>
      <c r="H959" s="12"/>
      <c r="I959" s="12"/>
      <c r="J959" s="12"/>
      <c r="K959" s="12"/>
      <c r="L959" s="12"/>
      <c r="M959" s="12"/>
      <c r="N959" s="364">
        <v>1</v>
      </c>
      <c r="O959" s="391">
        <f t="shared" si="32"/>
        <v>2000</v>
      </c>
    </row>
    <row r="960" spans="1:15" ht="30">
      <c r="A960" s="12">
        <v>410</v>
      </c>
      <c r="B960" s="12"/>
      <c r="C960" s="127" t="s">
        <v>991</v>
      </c>
      <c r="D960" s="373" t="s">
        <v>21</v>
      </c>
      <c r="E960" s="109">
        <v>2500</v>
      </c>
      <c r="F960" s="12"/>
      <c r="G960" s="12"/>
      <c r="H960" s="12"/>
      <c r="I960" s="12"/>
      <c r="J960" s="12"/>
      <c r="K960" s="12"/>
      <c r="L960" s="12"/>
      <c r="M960" s="12"/>
      <c r="N960" s="364">
        <v>1</v>
      </c>
      <c r="O960" s="391">
        <f t="shared" si="32"/>
        <v>2500</v>
      </c>
    </row>
    <row r="961" spans="1:15" ht="30">
      <c r="A961" s="12"/>
      <c r="B961" s="12"/>
      <c r="C961" s="403" t="s">
        <v>994</v>
      </c>
      <c r="D961" s="366" t="s">
        <v>289</v>
      </c>
      <c r="E961" s="109">
        <v>20</v>
      </c>
      <c r="F961" s="12"/>
      <c r="G961" s="12"/>
      <c r="H961" s="12"/>
      <c r="I961" s="12"/>
      <c r="J961" s="12"/>
      <c r="K961" s="12"/>
      <c r="L961" s="12"/>
      <c r="M961" s="12"/>
      <c r="N961" s="12">
        <v>10</v>
      </c>
      <c r="O961" s="391">
        <f t="shared" si="32"/>
        <v>200</v>
      </c>
    </row>
    <row r="962" spans="1:15" ht="30">
      <c r="A962" s="12"/>
      <c r="B962" s="12"/>
      <c r="C962" s="403" t="s">
        <v>995</v>
      </c>
      <c r="D962" s="366" t="s">
        <v>289</v>
      </c>
      <c r="E962" s="109">
        <v>20</v>
      </c>
      <c r="F962" s="12"/>
      <c r="G962" s="12"/>
      <c r="H962" s="12"/>
      <c r="I962" s="12"/>
      <c r="J962" s="12"/>
      <c r="K962" s="12"/>
      <c r="L962" s="12"/>
      <c r="M962" s="12"/>
      <c r="N962" s="12">
        <v>50</v>
      </c>
      <c r="O962" s="391">
        <f t="shared" si="32"/>
        <v>1000</v>
      </c>
    </row>
    <row r="963" spans="1:15">
      <c r="A963" s="12"/>
      <c r="B963" s="12"/>
      <c r="C963" s="403" t="s">
        <v>996</v>
      </c>
      <c r="D963" s="366" t="s">
        <v>152</v>
      </c>
      <c r="E963" s="109">
        <v>33660</v>
      </c>
      <c r="F963" s="404">
        <v>1</v>
      </c>
      <c r="G963" s="12">
        <f>E963*F963</f>
        <v>33660</v>
      </c>
      <c r="H963" s="322"/>
      <c r="I963" s="12"/>
      <c r="J963" s="12"/>
      <c r="K963" s="12"/>
      <c r="L963" s="12"/>
      <c r="M963" s="12"/>
      <c r="N963" s="12"/>
      <c r="O963" s="391"/>
    </row>
    <row r="964" spans="1:15" ht="30">
      <c r="A964" s="12"/>
      <c r="B964" s="12"/>
      <c r="C964" s="403" t="s">
        <v>997</v>
      </c>
      <c r="D964" s="366" t="s">
        <v>152</v>
      </c>
      <c r="E964" s="109">
        <v>45900</v>
      </c>
      <c r="F964" s="12">
        <v>4</v>
      </c>
      <c r="G964" s="12">
        <f t="shared" ref="G964:G972" si="33">E964*F964</f>
        <v>183600</v>
      </c>
      <c r="H964" s="12"/>
      <c r="I964" s="12"/>
      <c r="J964" s="12"/>
      <c r="K964" s="12"/>
      <c r="L964" s="12"/>
      <c r="M964" s="12"/>
      <c r="N964" s="12"/>
      <c r="O964" s="391"/>
    </row>
    <row r="965" spans="1:15" ht="30">
      <c r="A965" s="12"/>
      <c r="B965" s="12"/>
      <c r="C965" s="403" t="s">
        <v>997</v>
      </c>
      <c r="D965" s="366" t="s">
        <v>152</v>
      </c>
      <c r="E965" s="109">
        <v>45900</v>
      </c>
      <c r="F965" s="12">
        <v>1</v>
      </c>
      <c r="G965" s="12">
        <f t="shared" si="33"/>
        <v>45900</v>
      </c>
      <c r="H965" s="12"/>
      <c r="I965" s="12"/>
      <c r="J965" s="12"/>
      <c r="K965" s="12"/>
      <c r="L965" s="12"/>
      <c r="M965" s="12"/>
      <c r="N965" s="12"/>
      <c r="O965" s="391"/>
    </row>
    <row r="966" spans="1:15" ht="30">
      <c r="A966" s="12"/>
      <c r="B966" s="12"/>
      <c r="C966" s="403" t="s">
        <v>998</v>
      </c>
      <c r="D966" s="366" t="s">
        <v>152</v>
      </c>
      <c r="E966" s="109">
        <v>2500</v>
      </c>
      <c r="F966" s="12">
        <v>1</v>
      </c>
      <c r="G966" s="12">
        <f t="shared" si="33"/>
        <v>2500</v>
      </c>
      <c r="H966" s="12"/>
      <c r="I966" s="12"/>
      <c r="J966" s="12"/>
      <c r="K966" s="12"/>
      <c r="L966" s="12"/>
      <c r="M966" s="12"/>
      <c r="N966" s="12"/>
      <c r="O966" s="391"/>
    </row>
    <row r="967" spans="1:15">
      <c r="A967" s="12"/>
      <c r="B967" s="12"/>
      <c r="C967" s="403" t="s">
        <v>999</v>
      </c>
      <c r="D967" s="366" t="s">
        <v>152</v>
      </c>
      <c r="E967" s="109">
        <v>1000</v>
      </c>
      <c r="F967" s="12">
        <v>1</v>
      </c>
      <c r="G967" s="12">
        <f t="shared" si="33"/>
        <v>1000</v>
      </c>
      <c r="H967" s="12"/>
      <c r="I967" s="12"/>
      <c r="J967" s="12"/>
      <c r="K967" s="12"/>
      <c r="L967" s="12"/>
      <c r="M967" s="12"/>
      <c r="N967" s="12"/>
      <c r="O967" s="391"/>
    </row>
    <row r="968" spans="1:15">
      <c r="A968" s="12"/>
      <c r="B968" s="12"/>
      <c r="C968" s="403" t="s">
        <v>999</v>
      </c>
      <c r="D968" s="366" t="s">
        <v>152</v>
      </c>
      <c r="E968" s="109">
        <v>500</v>
      </c>
      <c r="F968" s="12">
        <v>2</v>
      </c>
      <c r="G968" s="12">
        <f t="shared" si="33"/>
        <v>1000</v>
      </c>
      <c r="H968" s="12"/>
      <c r="I968" s="12"/>
      <c r="J968" s="12"/>
      <c r="K968" s="12"/>
      <c r="L968" s="12"/>
      <c r="M968" s="12"/>
      <c r="N968" s="12"/>
      <c r="O968" s="391"/>
    </row>
    <row r="969" spans="1:15">
      <c r="A969" s="12"/>
      <c r="B969" s="12"/>
      <c r="C969" s="403" t="s">
        <v>956</v>
      </c>
      <c r="D969" s="366" t="s">
        <v>20</v>
      </c>
      <c r="E969" s="109"/>
      <c r="F969" s="12"/>
      <c r="G969" s="12">
        <f t="shared" si="33"/>
        <v>0</v>
      </c>
      <c r="H969" s="12"/>
      <c r="I969" s="12"/>
      <c r="J969" s="12"/>
      <c r="K969" s="12"/>
      <c r="L969" s="12"/>
      <c r="M969" s="12"/>
      <c r="N969" s="12"/>
      <c r="O969" s="391"/>
    </row>
    <row r="970" spans="1:15" ht="30">
      <c r="A970" s="12"/>
      <c r="B970" s="12"/>
      <c r="C970" s="403" t="s">
        <v>998</v>
      </c>
      <c r="D970" s="363" t="s">
        <v>21</v>
      </c>
      <c r="E970" s="367">
        <v>2500</v>
      </c>
      <c r="F970" s="12">
        <v>1</v>
      </c>
      <c r="G970" s="12">
        <f t="shared" si="33"/>
        <v>2500</v>
      </c>
      <c r="H970" s="12"/>
      <c r="I970" s="12"/>
      <c r="J970" s="12"/>
      <c r="K970" s="12"/>
      <c r="L970" s="12"/>
      <c r="M970" s="12"/>
      <c r="N970" s="12"/>
      <c r="O970" s="391"/>
    </row>
    <row r="971" spans="1:15">
      <c r="A971" s="12"/>
      <c r="B971" s="12"/>
      <c r="C971" s="403" t="s">
        <v>999</v>
      </c>
      <c r="D971" s="363" t="s">
        <v>21</v>
      </c>
      <c r="E971" s="367">
        <v>1000</v>
      </c>
      <c r="F971" s="12">
        <v>1</v>
      </c>
      <c r="G971" s="12">
        <f t="shared" si="33"/>
        <v>1000</v>
      </c>
      <c r="H971" s="12"/>
      <c r="I971" s="12"/>
      <c r="J971" s="12"/>
      <c r="K971" s="12"/>
      <c r="L971" s="12"/>
      <c r="M971" s="12"/>
      <c r="N971" s="12"/>
      <c r="O971" s="391"/>
    </row>
    <row r="972" spans="1:15">
      <c r="A972" s="12"/>
      <c r="B972" s="12"/>
      <c r="C972" s="403" t="s">
        <v>999</v>
      </c>
      <c r="D972" s="363" t="s">
        <v>21</v>
      </c>
      <c r="E972" s="367">
        <v>500</v>
      </c>
      <c r="F972" s="12">
        <v>2</v>
      </c>
      <c r="G972" s="12">
        <f t="shared" si="33"/>
        <v>1000</v>
      </c>
      <c r="H972" s="12"/>
      <c r="I972" s="12"/>
      <c r="J972" s="12"/>
      <c r="K972" s="12"/>
      <c r="L972" s="12"/>
      <c r="M972" s="12"/>
      <c r="N972" s="12"/>
      <c r="O972" s="391"/>
    </row>
    <row r="973" spans="1:15">
      <c r="A973" s="12"/>
      <c r="B973" s="12"/>
      <c r="C973" s="370"/>
      <c r="D973" s="363"/>
      <c r="E973" s="382"/>
      <c r="F973" s="12"/>
      <c r="G973" s="12"/>
      <c r="H973" s="12"/>
      <c r="I973" s="12"/>
      <c r="J973" s="12"/>
      <c r="K973" s="12"/>
      <c r="L973" s="12"/>
      <c r="M973" s="12"/>
      <c r="N973" s="12"/>
      <c r="O973" s="391"/>
    </row>
    <row r="974" spans="1:15">
      <c r="A974" s="12"/>
      <c r="B974" s="12"/>
      <c r="C974" s="381"/>
      <c r="D974" s="373"/>
      <c r="E974" s="383"/>
      <c r="F974" s="12"/>
      <c r="G974" s="12"/>
      <c r="H974" s="12"/>
      <c r="I974" s="12"/>
      <c r="J974" s="12"/>
      <c r="K974" s="12"/>
      <c r="L974" s="12"/>
      <c r="M974" s="12"/>
      <c r="N974" s="12"/>
      <c r="O974" s="391"/>
    </row>
    <row r="975" spans="1:15">
      <c r="A975" s="46"/>
      <c r="B975" s="46"/>
      <c r="C975" s="381"/>
      <c r="D975" s="373"/>
      <c r="E975" s="367"/>
      <c r="F975" s="405"/>
      <c r="G975" s="13"/>
      <c r="H975" s="46"/>
      <c r="I975" s="13"/>
      <c r="J975" s="46"/>
      <c r="K975" s="46"/>
      <c r="L975" s="46"/>
      <c r="M975" s="46"/>
      <c r="N975" s="46"/>
      <c r="O975" s="406"/>
    </row>
    <row r="976" spans="1:15">
      <c r="B976"/>
      <c r="C976" s="381"/>
      <c r="D976" s="13" t="s">
        <v>321</v>
      </c>
      <c r="E976"/>
      <c r="G976" s="13">
        <f>G948+G949+G963+G964+G965</f>
        <v>290660</v>
      </c>
      <c r="I976" s="13">
        <f>I947</f>
        <v>1200</v>
      </c>
      <c r="O976" s="407">
        <f>SUM(O934:O975)</f>
        <v>1083895.2200000002</v>
      </c>
    </row>
    <row r="977" spans="1:15">
      <c r="B977"/>
      <c r="E977"/>
      <c r="G977" s="12">
        <f>G933+G976</f>
        <v>22978066.920999993</v>
      </c>
    </row>
    <row r="978" spans="1:15">
      <c r="B978"/>
      <c r="D978" s="408" t="s">
        <v>1000</v>
      </c>
      <c r="E978"/>
      <c r="G978" s="409">
        <f>G977+I976+O976</f>
        <v>24063162.140999991</v>
      </c>
    </row>
    <row r="979" spans="1:15">
      <c r="B979"/>
      <c r="D979" s="408"/>
      <c r="E979"/>
      <c r="G979" s="410"/>
      <c r="K979" t="s">
        <v>442</v>
      </c>
      <c r="N979" t="s">
        <v>445</v>
      </c>
    </row>
    <row r="980" spans="1:15">
      <c r="B980"/>
      <c r="C980" s="411"/>
      <c r="D980" s="408"/>
      <c r="E980"/>
      <c r="G980" s="410"/>
      <c r="K980" t="s">
        <v>444</v>
      </c>
      <c r="N980" t="s">
        <v>445</v>
      </c>
    </row>
    <row r="981" spans="1:15">
      <c r="B981"/>
      <c r="D981" s="408"/>
      <c r="E981"/>
      <c r="G981" s="410"/>
      <c r="K981" t="s">
        <v>446</v>
      </c>
      <c r="N981" t="s">
        <v>445</v>
      </c>
    </row>
    <row r="982" spans="1:15" ht="21">
      <c r="B982"/>
      <c r="C982" s="412" t="s">
        <v>1001</v>
      </c>
      <c r="E982"/>
    </row>
    <row r="983" spans="1:15">
      <c r="A983" s="314" t="s">
        <v>334</v>
      </c>
      <c r="B983" s="315" t="s">
        <v>335</v>
      </c>
      <c r="C983" s="316" t="s">
        <v>336</v>
      </c>
      <c r="D983" s="316" t="s">
        <v>3</v>
      </c>
      <c r="E983" s="315" t="s">
        <v>337</v>
      </c>
      <c r="F983" s="317" t="s">
        <v>5</v>
      </c>
      <c r="G983" s="317"/>
      <c r="H983" s="317" t="s">
        <v>6</v>
      </c>
      <c r="I983" s="317"/>
      <c r="J983" s="317" t="s">
        <v>8</v>
      </c>
      <c r="K983" s="317"/>
      <c r="L983" s="317" t="s">
        <v>7</v>
      </c>
      <c r="M983" s="317"/>
      <c r="N983" s="317" t="s">
        <v>9</v>
      </c>
      <c r="O983" s="317"/>
    </row>
    <row r="984" spans="1:15" ht="60">
      <c r="A984" s="318"/>
      <c r="B984" s="315"/>
      <c r="C984" s="316"/>
      <c r="D984" s="316"/>
      <c r="E984" s="315"/>
      <c r="F984" s="109" t="s">
        <v>339</v>
      </c>
      <c r="G984" s="127" t="s">
        <v>340</v>
      </c>
      <c r="H984" s="109" t="s">
        <v>339</v>
      </c>
      <c r="I984" s="127" t="s">
        <v>340</v>
      </c>
      <c r="J984" s="109" t="s">
        <v>339</v>
      </c>
      <c r="K984" s="127" t="s">
        <v>340</v>
      </c>
      <c r="L984" s="109" t="s">
        <v>339</v>
      </c>
      <c r="M984" s="127" t="s">
        <v>340</v>
      </c>
      <c r="N984" s="109" t="s">
        <v>339</v>
      </c>
      <c r="O984" s="127" t="s">
        <v>340</v>
      </c>
    </row>
    <row r="985" spans="1:15" ht="16.5">
      <c r="A985" s="12">
        <v>1</v>
      </c>
      <c r="B985" s="12"/>
      <c r="C985" s="413" t="s">
        <v>1002</v>
      </c>
      <c r="D985" s="326" t="s">
        <v>21</v>
      </c>
      <c r="E985" s="109">
        <v>10083.6</v>
      </c>
      <c r="F985" s="321">
        <v>6</v>
      </c>
      <c r="G985" s="12">
        <v>60501.600000000006</v>
      </c>
      <c r="H985" s="12"/>
      <c r="I985" s="12"/>
      <c r="J985" s="12"/>
      <c r="K985" s="12"/>
      <c r="L985" s="12"/>
      <c r="M985" s="12"/>
      <c r="N985" s="12"/>
      <c r="O985" s="12"/>
    </row>
    <row r="986" spans="1:15" ht="16.5">
      <c r="A986" s="12">
        <v>2</v>
      </c>
      <c r="B986" s="12"/>
      <c r="C986" s="413" t="s">
        <v>1003</v>
      </c>
      <c r="D986" s="326" t="s">
        <v>21</v>
      </c>
      <c r="E986" s="109">
        <v>8365.7199999999993</v>
      </c>
      <c r="F986" s="321">
        <v>8</v>
      </c>
      <c r="G986" s="12">
        <v>66925.759999999995</v>
      </c>
      <c r="H986" s="12"/>
      <c r="I986" s="12"/>
      <c r="J986" s="12"/>
      <c r="K986" s="12"/>
      <c r="L986" s="12"/>
      <c r="M986" s="12"/>
      <c r="N986" s="12"/>
      <c r="O986" s="12"/>
    </row>
    <row r="987" spans="1:15" ht="16.5">
      <c r="A987" s="12">
        <v>3</v>
      </c>
      <c r="B987" s="12"/>
      <c r="C987" s="413" t="s">
        <v>1004</v>
      </c>
      <c r="D987" s="326" t="s">
        <v>21</v>
      </c>
      <c r="E987" s="109">
        <v>12752.83</v>
      </c>
      <c r="F987" s="321">
        <v>2</v>
      </c>
      <c r="G987" s="12">
        <v>25505.66</v>
      </c>
      <c r="H987" s="12"/>
      <c r="I987" s="12"/>
      <c r="J987" s="12"/>
      <c r="K987" s="12"/>
      <c r="L987" s="12"/>
      <c r="M987" s="12"/>
      <c r="N987" s="12"/>
      <c r="O987" s="12"/>
    </row>
    <row r="988" spans="1:15" ht="16.5">
      <c r="A988" s="12">
        <v>4</v>
      </c>
      <c r="B988" s="12"/>
      <c r="C988" s="413" t="s">
        <v>1005</v>
      </c>
      <c r="D988" s="326" t="s">
        <v>21</v>
      </c>
      <c r="E988" s="109">
        <v>8263.73</v>
      </c>
      <c r="F988" s="321">
        <v>6</v>
      </c>
      <c r="G988" s="12">
        <v>49582.38</v>
      </c>
      <c r="H988" s="12"/>
      <c r="I988" s="12"/>
      <c r="J988" s="12"/>
      <c r="K988" s="12"/>
      <c r="L988" s="12"/>
      <c r="M988" s="12"/>
      <c r="N988" s="12"/>
      <c r="O988" s="12"/>
    </row>
    <row r="989" spans="1:15" ht="16.5">
      <c r="A989" s="12">
        <v>5</v>
      </c>
      <c r="B989" s="12"/>
      <c r="C989" s="413" t="s">
        <v>1006</v>
      </c>
      <c r="D989" s="326" t="s">
        <v>21</v>
      </c>
      <c r="E989" s="109">
        <v>2826.2</v>
      </c>
      <c r="F989" s="321">
        <v>1</v>
      </c>
      <c r="G989" s="12">
        <v>2826.2</v>
      </c>
      <c r="H989" s="12"/>
      <c r="I989" s="12"/>
      <c r="J989" s="12"/>
      <c r="K989" s="12"/>
      <c r="L989" s="12"/>
      <c r="M989" s="12"/>
      <c r="N989" s="12"/>
      <c r="O989" s="12"/>
    </row>
    <row r="990" spans="1:15" ht="16.5">
      <c r="A990" s="12">
        <v>6</v>
      </c>
      <c r="B990" s="12"/>
      <c r="C990" s="413" t="s">
        <v>1007</v>
      </c>
      <c r="D990" s="326" t="s">
        <v>21</v>
      </c>
      <c r="E990" s="109">
        <v>1010.2</v>
      </c>
      <c r="F990" s="321">
        <v>5</v>
      </c>
      <c r="G990" s="12">
        <v>5051</v>
      </c>
      <c r="H990" s="12"/>
      <c r="I990" s="12"/>
      <c r="J990" s="12"/>
      <c r="K990" s="12"/>
      <c r="L990" s="12"/>
      <c r="M990" s="12"/>
      <c r="N990" s="12"/>
      <c r="O990" s="12"/>
    </row>
    <row r="991" spans="1:15" ht="16.5">
      <c r="A991" s="12">
        <v>7</v>
      </c>
      <c r="B991" s="12"/>
      <c r="C991" s="413" t="s">
        <v>1008</v>
      </c>
      <c r="D991" s="326" t="s">
        <v>21</v>
      </c>
      <c r="E991" s="109">
        <v>1055.5999999999999</v>
      </c>
      <c r="F991" s="321">
        <v>5</v>
      </c>
      <c r="G991" s="12">
        <v>5278</v>
      </c>
      <c r="H991" s="12"/>
      <c r="I991" s="12"/>
      <c r="J991" s="12"/>
      <c r="K991" s="12"/>
      <c r="L991" s="12"/>
      <c r="M991" s="12"/>
      <c r="N991" s="12"/>
      <c r="O991" s="12"/>
    </row>
    <row r="992" spans="1:15" ht="16.5">
      <c r="A992" s="12">
        <v>8</v>
      </c>
      <c r="B992" s="12"/>
      <c r="C992" s="413" t="s">
        <v>1009</v>
      </c>
      <c r="D992" s="326" t="s">
        <v>1010</v>
      </c>
      <c r="E992" s="109">
        <v>1021.5</v>
      </c>
      <c r="F992" s="321">
        <v>5</v>
      </c>
      <c r="G992" s="12">
        <v>5107.5</v>
      </c>
      <c r="H992" s="12"/>
      <c r="I992" s="12"/>
      <c r="J992" s="12"/>
      <c r="K992" s="12"/>
      <c r="L992" s="12"/>
      <c r="M992" s="12"/>
      <c r="N992" s="12"/>
      <c r="O992" s="12"/>
    </row>
    <row r="993" spans="1:15" ht="16.5">
      <c r="A993" s="12">
        <v>9</v>
      </c>
      <c r="B993" s="12"/>
      <c r="C993" s="413" t="s">
        <v>1011</v>
      </c>
      <c r="D993" s="326" t="s">
        <v>21</v>
      </c>
      <c r="E993" s="109">
        <v>499.4</v>
      </c>
      <c r="F993" s="326">
        <v>1</v>
      </c>
      <c r="G993" s="12">
        <v>499.4</v>
      </c>
      <c r="H993" s="12"/>
      <c r="I993" s="12"/>
      <c r="J993" s="12"/>
      <c r="K993" s="12"/>
      <c r="L993" s="12"/>
      <c r="M993" s="12"/>
      <c r="N993" s="12"/>
      <c r="O993" s="12"/>
    </row>
    <row r="994" spans="1:15" ht="16.5">
      <c r="A994" s="12">
        <v>10</v>
      </c>
      <c r="B994" s="12"/>
      <c r="C994" s="333" t="s">
        <v>1012</v>
      </c>
      <c r="D994" s="414" t="s">
        <v>152</v>
      </c>
      <c r="E994" s="109">
        <v>325.66000000000003</v>
      </c>
      <c r="F994" s="321">
        <v>18</v>
      </c>
      <c r="G994" s="12">
        <v>5861.88</v>
      </c>
      <c r="H994" s="12"/>
      <c r="I994" s="12"/>
      <c r="J994" s="12"/>
      <c r="K994" s="12"/>
      <c r="L994" s="12"/>
      <c r="M994" s="12"/>
      <c r="N994" s="12"/>
      <c r="O994" s="12"/>
    </row>
    <row r="995" spans="1:15" ht="18.75">
      <c r="A995" s="12">
        <v>11</v>
      </c>
      <c r="B995" s="12"/>
      <c r="C995" s="338" t="s">
        <v>1013</v>
      </c>
      <c r="D995" s="415" t="s">
        <v>21</v>
      </c>
      <c r="E995" s="415">
        <v>16893</v>
      </c>
      <c r="F995" s="416">
        <v>1</v>
      </c>
      <c r="G995" s="12">
        <v>16893</v>
      </c>
      <c r="H995" s="12"/>
      <c r="I995" s="12"/>
      <c r="J995" s="12"/>
      <c r="K995" s="12"/>
      <c r="L995" s="12"/>
      <c r="M995" s="12"/>
      <c r="N995" s="12"/>
      <c r="O995" s="12"/>
    </row>
    <row r="996" spans="1:15" ht="18.75">
      <c r="A996" s="12">
        <v>12</v>
      </c>
      <c r="B996" s="12"/>
      <c r="C996" s="338" t="s">
        <v>1014</v>
      </c>
      <c r="D996" s="415" t="s">
        <v>21</v>
      </c>
      <c r="E996" s="415">
        <v>13571.84</v>
      </c>
      <c r="F996" s="416">
        <v>2</v>
      </c>
      <c r="G996" s="12">
        <v>27143.68</v>
      </c>
      <c r="H996" s="12"/>
      <c r="I996" s="12"/>
      <c r="J996" s="12"/>
      <c r="K996" s="12"/>
      <c r="L996" s="12"/>
      <c r="M996" s="12"/>
      <c r="N996" s="12"/>
      <c r="O996" s="12"/>
    </row>
    <row r="997" spans="1:15" ht="18.75">
      <c r="A997" s="12">
        <v>13</v>
      </c>
      <c r="B997" s="12"/>
      <c r="C997" s="338" t="s">
        <v>1015</v>
      </c>
      <c r="D997" s="415" t="s">
        <v>21</v>
      </c>
      <c r="E997" s="415">
        <v>5781.09</v>
      </c>
      <c r="F997" s="416">
        <v>2</v>
      </c>
      <c r="G997" s="12">
        <v>11562.18</v>
      </c>
      <c r="H997" s="12"/>
      <c r="I997" s="12"/>
      <c r="J997" s="12"/>
      <c r="K997" s="12"/>
      <c r="L997" s="12"/>
      <c r="M997" s="12"/>
      <c r="N997" s="12"/>
      <c r="O997" s="12"/>
    </row>
    <row r="998" spans="1:15" ht="18.75">
      <c r="A998" s="12">
        <v>14</v>
      </c>
      <c r="B998" s="12"/>
      <c r="C998" s="338" t="s">
        <v>1016</v>
      </c>
      <c r="D998" s="415" t="s">
        <v>21</v>
      </c>
      <c r="E998" s="415">
        <v>40955.339999999997</v>
      </c>
      <c r="F998" s="416">
        <v>1</v>
      </c>
      <c r="G998" s="12">
        <v>40955.339999999997</v>
      </c>
      <c r="H998" s="12"/>
      <c r="I998" s="12"/>
      <c r="J998" s="12"/>
      <c r="K998" s="12"/>
      <c r="L998" s="12"/>
      <c r="M998" s="12"/>
      <c r="N998" s="12"/>
      <c r="O998" s="12"/>
    </row>
    <row r="999" spans="1:15" ht="18.75">
      <c r="A999" s="12">
        <v>15</v>
      </c>
      <c r="B999" s="12"/>
      <c r="C999" s="340" t="s">
        <v>1017</v>
      </c>
      <c r="D999" s="415" t="s">
        <v>21</v>
      </c>
      <c r="E999" s="415">
        <v>6420.74</v>
      </c>
      <c r="F999" s="416">
        <v>10</v>
      </c>
      <c r="G999" s="12">
        <v>64207.399999999994</v>
      </c>
      <c r="H999" s="12"/>
      <c r="I999" s="12"/>
      <c r="J999" s="12"/>
      <c r="K999" s="12"/>
      <c r="L999" s="12"/>
      <c r="M999" s="12"/>
      <c r="N999" s="12"/>
      <c r="O999" s="12"/>
    </row>
    <row r="1000" spans="1:15" ht="18.75">
      <c r="A1000" s="12">
        <v>16</v>
      </c>
      <c r="B1000" s="12"/>
      <c r="C1000" s="340" t="s">
        <v>1018</v>
      </c>
      <c r="D1000" s="415" t="s">
        <v>21</v>
      </c>
      <c r="E1000" s="415">
        <v>13524.07</v>
      </c>
      <c r="F1000" s="416">
        <v>1</v>
      </c>
      <c r="G1000" s="12">
        <v>13524.07</v>
      </c>
      <c r="H1000" s="12"/>
      <c r="I1000" s="12"/>
      <c r="J1000" s="12"/>
      <c r="K1000" s="12"/>
      <c r="L1000" s="12"/>
      <c r="M1000" s="12"/>
      <c r="N1000" s="12"/>
      <c r="O1000" s="12"/>
    </row>
    <row r="1001" spans="1:15" ht="18.75">
      <c r="A1001" s="12">
        <v>17</v>
      </c>
      <c r="B1001" s="12"/>
      <c r="C1001" s="340" t="s">
        <v>1019</v>
      </c>
      <c r="D1001" s="415" t="s">
        <v>21</v>
      </c>
      <c r="E1001" s="415">
        <v>12685.15</v>
      </c>
      <c r="F1001" s="416">
        <v>3</v>
      </c>
      <c r="G1001" s="12">
        <v>38055.449999999997</v>
      </c>
      <c r="H1001" s="12"/>
      <c r="I1001" s="12"/>
      <c r="J1001" s="12"/>
      <c r="K1001" s="12"/>
      <c r="L1001" s="12"/>
      <c r="M1001" s="12"/>
      <c r="N1001" s="12"/>
      <c r="O1001" s="12"/>
    </row>
    <row r="1002" spans="1:15" ht="18.75">
      <c r="A1002" s="12">
        <v>18</v>
      </c>
      <c r="B1002" s="12"/>
      <c r="C1002" s="340" t="s">
        <v>1020</v>
      </c>
      <c r="D1002" s="415" t="s">
        <v>21</v>
      </c>
      <c r="E1002" s="415">
        <v>6495.61</v>
      </c>
      <c r="F1002" s="416">
        <v>8</v>
      </c>
      <c r="G1002" s="12">
        <v>51964.88</v>
      </c>
      <c r="H1002" s="12"/>
      <c r="I1002" s="12"/>
      <c r="J1002" s="12"/>
      <c r="K1002" s="12"/>
      <c r="L1002" s="12"/>
      <c r="M1002" s="12"/>
      <c r="N1002" s="12"/>
      <c r="O1002" s="12"/>
    </row>
    <row r="1003" spans="1:15" ht="18.75">
      <c r="A1003" s="12">
        <v>19</v>
      </c>
      <c r="B1003" s="12"/>
      <c r="C1003" s="345" t="s">
        <v>1021</v>
      </c>
      <c r="D1003" s="415" t="s">
        <v>21</v>
      </c>
      <c r="E1003" s="415">
        <v>3171.76</v>
      </c>
      <c r="F1003" s="416">
        <v>27</v>
      </c>
      <c r="G1003" s="12">
        <v>85637.52</v>
      </c>
      <c r="H1003" s="12"/>
      <c r="I1003" s="12"/>
      <c r="J1003" s="12"/>
      <c r="K1003" s="12"/>
      <c r="L1003" s="12"/>
      <c r="M1003" s="12"/>
      <c r="N1003" s="12"/>
      <c r="O1003" s="12"/>
    </row>
    <row r="1004" spans="1:15" ht="18.75">
      <c r="A1004" s="12">
        <v>20</v>
      </c>
      <c r="B1004" s="12"/>
      <c r="C1004" s="340" t="s">
        <v>1022</v>
      </c>
      <c r="D1004" s="415" t="s">
        <v>21</v>
      </c>
      <c r="E1004" s="415">
        <v>985.35</v>
      </c>
      <c r="F1004" s="416">
        <v>6</v>
      </c>
      <c r="G1004" s="12">
        <v>5912.1</v>
      </c>
      <c r="H1004" s="12"/>
      <c r="I1004" s="12"/>
      <c r="J1004" s="12"/>
      <c r="K1004" s="12"/>
      <c r="L1004" s="12"/>
      <c r="M1004" s="12"/>
      <c r="N1004" s="12"/>
      <c r="O1004" s="12"/>
    </row>
    <row r="1005" spans="1:15" ht="37.5">
      <c r="A1005" s="12">
        <v>21</v>
      </c>
      <c r="B1005" s="12"/>
      <c r="C1005" s="340" t="s">
        <v>1023</v>
      </c>
      <c r="D1005" s="415" t="s">
        <v>21</v>
      </c>
      <c r="E1005" s="415">
        <v>5831.73</v>
      </c>
      <c r="F1005" s="416">
        <v>4</v>
      </c>
      <c r="G1005" s="12">
        <v>23326.92</v>
      </c>
      <c r="H1005" s="12"/>
      <c r="I1005" s="12"/>
      <c r="J1005" s="12"/>
      <c r="K1005" s="12"/>
      <c r="L1005" s="12"/>
      <c r="M1005" s="12"/>
      <c r="N1005" s="12"/>
      <c r="O1005" s="12"/>
    </row>
    <row r="1006" spans="1:15" ht="18.75">
      <c r="A1006" s="12">
        <v>22</v>
      </c>
      <c r="B1006" s="12"/>
      <c r="C1006" s="341" t="s">
        <v>1024</v>
      </c>
      <c r="D1006" s="415" t="s">
        <v>21</v>
      </c>
      <c r="E1006" s="417">
        <v>11602.91</v>
      </c>
      <c r="F1006" s="416">
        <v>4</v>
      </c>
      <c r="G1006" s="12">
        <v>46411.64</v>
      </c>
      <c r="H1006" s="12"/>
      <c r="I1006" s="12"/>
      <c r="J1006" s="12"/>
      <c r="K1006" s="12"/>
      <c r="L1006" s="12"/>
      <c r="M1006" s="12"/>
      <c r="N1006" s="12"/>
      <c r="O1006" s="12"/>
    </row>
    <row r="1007" spans="1:15" ht="37.5">
      <c r="A1007" s="12">
        <v>23</v>
      </c>
      <c r="B1007" s="12"/>
      <c r="C1007" s="341" t="s">
        <v>1025</v>
      </c>
      <c r="D1007" s="415" t="s">
        <v>21</v>
      </c>
      <c r="E1007" s="415">
        <v>12183.54</v>
      </c>
      <c r="F1007" s="416">
        <v>11</v>
      </c>
      <c r="G1007" s="12">
        <v>134018.94</v>
      </c>
      <c r="H1007" s="12"/>
      <c r="I1007" s="12"/>
      <c r="J1007" s="12"/>
      <c r="K1007" s="12"/>
      <c r="L1007" s="12"/>
      <c r="M1007" s="12"/>
      <c r="N1007" s="12"/>
      <c r="O1007" s="12"/>
    </row>
    <row r="1008" spans="1:15" ht="37.5">
      <c r="A1008" s="12">
        <v>24</v>
      </c>
      <c r="B1008" s="12"/>
      <c r="C1008" s="340" t="s">
        <v>1026</v>
      </c>
      <c r="D1008" s="415" t="s">
        <v>21</v>
      </c>
      <c r="E1008" s="415">
        <v>16318.53</v>
      </c>
      <c r="F1008" s="416">
        <v>8</v>
      </c>
      <c r="G1008" s="418">
        <v>130548.24</v>
      </c>
      <c r="H1008" s="12"/>
      <c r="I1008" s="12"/>
      <c r="J1008" s="12"/>
      <c r="K1008" s="12"/>
      <c r="L1008" s="12"/>
      <c r="M1008" s="12"/>
      <c r="N1008" s="12"/>
      <c r="O1008" s="12"/>
    </row>
    <row r="1009" spans="1:15" ht="37.5">
      <c r="A1009" s="12">
        <v>25</v>
      </c>
      <c r="B1009" s="12"/>
      <c r="C1009" s="340" t="s">
        <v>1027</v>
      </c>
      <c r="D1009" s="415" t="s">
        <v>21</v>
      </c>
      <c r="E1009" s="415">
        <v>17946.2</v>
      </c>
      <c r="F1009" s="416">
        <v>8</v>
      </c>
      <c r="G1009" s="418">
        <v>143569.60000000001</v>
      </c>
      <c r="H1009" s="12"/>
      <c r="I1009" s="12"/>
      <c r="J1009" s="12"/>
      <c r="K1009" s="12"/>
      <c r="L1009" s="12"/>
      <c r="M1009" s="12"/>
      <c r="N1009" s="12"/>
      <c r="O1009" s="12"/>
    </row>
    <row r="1010" spans="1:15" ht="18.75">
      <c r="A1010" s="12">
        <v>26</v>
      </c>
      <c r="B1010" s="12"/>
      <c r="C1010" s="340" t="s">
        <v>1028</v>
      </c>
      <c r="D1010" s="415" t="s">
        <v>21</v>
      </c>
      <c r="E1010" s="415">
        <v>13908.7</v>
      </c>
      <c r="F1010" s="416">
        <v>2</v>
      </c>
      <c r="G1010" s="12">
        <v>27817.4</v>
      </c>
      <c r="H1010" s="12"/>
      <c r="I1010" s="12"/>
      <c r="J1010" s="12"/>
      <c r="K1010" s="12"/>
      <c r="L1010" s="12"/>
      <c r="M1010" s="12"/>
      <c r="N1010" s="12"/>
      <c r="O1010" s="12"/>
    </row>
    <row r="1011" spans="1:15" ht="18.75">
      <c r="A1011" s="12">
        <v>27</v>
      </c>
      <c r="B1011" s="12"/>
      <c r="C1011" s="340" t="s">
        <v>1029</v>
      </c>
      <c r="D1011" s="415" t="s">
        <v>21</v>
      </c>
      <c r="E1011" s="415">
        <v>16163.05</v>
      </c>
      <c r="F1011" s="416">
        <v>2</v>
      </c>
      <c r="G1011" s="12">
        <v>32326.1</v>
      </c>
      <c r="H1011" s="12"/>
      <c r="I1011" s="12"/>
      <c r="J1011" s="12"/>
      <c r="K1011" s="12"/>
      <c r="L1011" s="12"/>
      <c r="M1011" s="12"/>
      <c r="N1011" s="12"/>
      <c r="O1011" s="12"/>
    </row>
    <row r="1012" spans="1:15" ht="37.5">
      <c r="A1012" s="12">
        <v>28</v>
      </c>
      <c r="B1012" s="12"/>
      <c r="C1012" s="340" t="s">
        <v>1030</v>
      </c>
      <c r="D1012" s="415" t="s">
        <v>21</v>
      </c>
      <c r="E1012" s="109">
        <v>3594.12</v>
      </c>
      <c r="F1012" s="416">
        <v>1</v>
      </c>
      <c r="G1012" s="12">
        <v>3594.12</v>
      </c>
      <c r="H1012" s="12"/>
      <c r="I1012" s="12"/>
      <c r="J1012" s="12"/>
      <c r="K1012" s="12"/>
      <c r="L1012" s="12"/>
      <c r="M1012" s="12"/>
      <c r="N1012" s="12"/>
      <c r="O1012" s="12"/>
    </row>
    <row r="1013" spans="1:15" ht="56.25">
      <c r="A1013" s="12">
        <v>29</v>
      </c>
      <c r="B1013" s="12"/>
      <c r="C1013" s="340" t="s">
        <v>1031</v>
      </c>
      <c r="D1013" s="415" t="s">
        <v>21</v>
      </c>
      <c r="E1013" s="109">
        <v>12062</v>
      </c>
      <c r="F1013" s="416">
        <v>1</v>
      </c>
      <c r="G1013" s="12">
        <v>12062</v>
      </c>
      <c r="H1013" s="12"/>
      <c r="I1013" s="12"/>
      <c r="J1013" s="12"/>
      <c r="K1013" s="12"/>
      <c r="L1013" s="12"/>
      <c r="M1013" s="12"/>
      <c r="N1013" s="12"/>
      <c r="O1013" s="12"/>
    </row>
    <row r="1014" spans="1:15" ht="93.75">
      <c r="A1014" s="12">
        <v>30</v>
      </c>
      <c r="B1014" s="12"/>
      <c r="C1014" s="345" t="s">
        <v>1032</v>
      </c>
      <c r="D1014" s="415" t="s">
        <v>21</v>
      </c>
      <c r="E1014" s="109">
        <v>1004265</v>
      </c>
      <c r="F1014" s="416">
        <v>1</v>
      </c>
      <c r="G1014" s="12">
        <v>1004265</v>
      </c>
      <c r="H1014" s="12"/>
      <c r="I1014" s="12"/>
      <c r="J1014" s="12"/>
      <c r="K1014" s="12"/>
      <c r="L1014" s="12"/>
      <c r="M1014" s="12"/>
      <c r="N1014" s="12"/>
      <c r="O1014" s="12"/>
    </row>
    <row r="1015" spans="1:15" ht="18.75">
      <c r="A1015" s="12"/>
      <c r="B1015" s="12"/>
      <c r="C1015" s="338" t="s">
        <v>1033</v>
      </c>
      <c r="D1015" s="415" t="s">
        <v>1034</v>
      </c>
      <c r="E1015" s="109"/>
      <c r="F1015" s="416">
        <v>500</v>
      </c>
      <c r="G1015" s="12">
        <v>0</v>
      </c>
      <c r="H1015" s="12"/>
      <c r="I1015" s="12"/>
      <c r="J1015" s="12"/>
      <c r="K1015" s="12"/>
      <c r="L1015" s="12"/>
      <c r="M1015" s="12"/>
      <c r="N1015" s="12"/>
      <c r="O1015" s="12"/>
    </row>
    <row r="1016" spans="1:15" ht="18.75">
      <c r="A1016" s="12"/>
      <c r="B1016" s="12"/>
      <c r="C1016" s="340" t="s">
        <v>1035</v>
      </c>
      <c r="D1016" s="415" t="s">
        <v>1034</v>
      </c>
      <c r="E1016" s="109"/>
      <c r="F1016" s="416">
        <v>20</v>
      </c>
      <c r="G1016" s="12">
        <v>0</v>
      </c>
      <c r="H1016" s="12"/>
      <c r="I1016" s="12"/>
      <c r="J1016" s="12"/>
      <c r="K1016" s="12"/>
      <c r="L1016" s="12"/>
      <c r="M1016" s="12"/>
      <c r="N1016" s="12"/>
      <c r="O1016" s="12"/>
    </row>
    <row r="1017" spans="1:15" ht="18.75">
      <c r="A1017" s="12"/>
      <c r="B1017" s="12"/>
      <c r="C1017" s="338" t="s">
        <v>1036</v>
      </c>
      <c r="D1017" s="415" t="s">
        <v>21</v>
      </c>
      <c r="E1017" s="109"/>
      <c r="F1017" s="416">
        <v>2</v>
      </c>
      <c r="G1017" s="12">
        <v>0</v>
      </c>
      <c r="H1017" s="12"/>
      <c r="I1017" s="12"/>
      <c r="J1017" s="12"/>
      <c r="K1017" s="12"/>
      <c r="L1017" s="12"/>
      <c r="M1017" s="12"/>
      <c r="N1017" s="12"/>
      <c r="O1017" s="12"/>
    </row>
    <row r="1018" spans="1:15" ht="37.5">
      <c r="A1018" s="12"/>
      <c r="B1018" s="12"/>
      <c r="C1018" s="338" t="s">
        <v>1037</v>
      </c>
      <c r="D1018" s="415" t="s">
        <v>21</v>
      </c>
      <c r="E1018" s="109"/>
      <c r="F1018" s="416">
        <v>6</v>
      </c>
      <c r="G1018" s="12">
        <v>0</v>
      </c>
      <c r="H1018" s="12"/>
      <c r="I1018" s="12"/>
      <c r="J1018" s="12"/>
      <c r="K1018" s="12"/>
      <c r="L1018" s="12"/>
      <c r="M1018" s="12"/>
      <c r="N1018" s="12"/>
      <c r="O1018" s="12"/>
    </row>
    <row r="1019" spans="1:15" ht="18.75">
      <c r="A1019" s="12"/>
      <c r="B1019" s="12"/>
      <c r="C1019" s="338" t="s">
        <v>1038</v>
      </c>
      <c r="D1019" s="415" t="s">
        <v>1034</v>
      </c>
      <c r="E1019" s="109"/>
      <c r="F1019" s="416">
        <v>500</v>
      </c>
      <c r="G1019" s="12">
        <v>0</v>
      </c>
      <c r="H1019" s="12"/>
      <c r="I1019" s="12"/>
      <c r="J1019" s="12"/>
      <c r="K1019" s="12"/>
      <c r="L1019" s="12"/>
      <c r="M1019" s="12"/>
      <c r="N1019" s="12"/>
      <c r="O1019" s="12"/>
    </row>
    <row r="1020" spans="1:15" ht="75">
      <c r="A1020" s="12">
        <v>31</v>
      </c>
      <c r="B1020" s="12"/>
      <c r="C1020" s="338" t="s">
        <v>1039</v>
      </c>
      <c r="D1020" s="415" t="s">
        <v>1040</v>
      </c>
      <c r="E1020" s="109">
        <v>198088</v>
      </c>
      <c r="F1020" s="416">
        <v>1</v>
      </c>
      <c r="G1020" s="12">
        <v>198088</v>
      </c>
      <c r="H1020" s="12"/>
      <c r="I1020" s="12"/>
      <c r="J1020" s="12"/>
      <c r="K1020" s="12"/>
      <c r="L1020" s="12"/>
      <c r="M1020" s="12"/>
      <c r="N1020" s="12"/>
      <c r="O1020" s="12"/>
    </row>
    <row r="1021" spans="1:15" ht="37.5">
      <c r="A1021" s="12">
        <v>32</v>
      </c>
      <c r="B1021" s="12"/>
      <c r="C1021" s="338" t="s">
        <v>1041</v>
      </c>
      <c r="D1021" s="415" t="s">
        <v>1040</v>
      </c>
      <c r="E1021" s="109">
        <v>39641.440000000002</v>
      </c>
      <c r="F1021" s="416">
        <v>2</v>
      </c>
      <c r="G1021" s="12">
        <v>79282.880000000005</v>
      </c>
      <c r="H1021" s="12"/>
      <c r="I1021" s="12"/>
      <c r="J1021" s="12"/>
      <c r="K1021" s="12"/>
      <c r="L1021" s="12"/>
      <c r="M1021" s="12"/>
      <c r="N1021" s="12"/>
      <c r="O1021" s="12"/>
    </row>
    <row r="1022" spans="1:15" ht="56.25">
      <c r="A1022" s="12">
        <v>33</v>
      </c>
      <c r="B1022" s="12"/>
      <c r="C1022" s="345" t="s">
        <v>1042</v>
      </c>
      <c r="D1022" s="415" t="s">
        <v>21</v>
      </c>
      <c r="E1022" s="109">
        <v>194402.4</v>
      </c>
      <c r="F1022" s="416">
        <v>1</v>
      </c>
      <c r="G1022" s="12">
        <v>194402.4</v>
      </c>
      <c r="H1022" s="12"/>
      <c r="I1022" s="12"/>
      <c r="J1022" s="12"/>
      <c r="K1022" s="12"/>
      <c r="L1022" s="12"/>
      <c r="M1022" s="12"/>
      <c r="N1022" s="12"/>
      <c r="O1022" s="12"/>
    </row>
    <row r="1023" spans="1:15" ht="56.25">
      <c r="A1023" s="12">
        <v>34</v>
      </c>
      <c r="B1023" s="12"/>
      <c r="C1023" s="345" t="s">
        <v>1043</v>
      </c>
      <c r="D1023" s="415" t="s">
        <v>21</v>
      </c>
      <c r="E1023" s="109">
        <v>4479</v>
      </c>
      <c r="F1023" s="416">
        <v>1</v>
      </c>
      <c r="G1023" s="12">
        <v>4479</v>
      </c>
      <c r="H1023" s="12"/>
      <c r="I1023" s="12"/>
      <c r="J1023" s="12"/>
      <c r="K1023" s="12"/>
      <c r="L1023" s="12"/>
      <c r="M1023" s="12"/>
      <c r="N1023" s="12"/>
      <c r="O1023" s="12"/>
    </row>
    <row r="1024" spans="1:15" ht="56.25">
      <c r="A1024" s="12">
        <v>35</v>
      </c>
      <c r="B1024" s="12"/>
      <c r="C1024" s="345" t="s">
        <v>1044</v>
      </c>
      <c r="D1024" s="415" t="s">
        <v>21</v>
      </c>
      <c r="E1024" s="109">
        <v>3359.2</v>
      </c>
      <c r="F1024" s="416">
        <v>1</v>
      </c>
      <c r="G1024" s="12">
        <v>3359.2</v>
      </c>
      <c r="H1024" s="12"/>
      <c r="I1024" s="12"/>
      <c r="J1024" s="12"/>
      <c r="K1024" s="12"/>
      <c r="L1024" s="12"/>
      <c r="M1024" s="12"/>
      <c r="N1024" s="12"/>
      <c r="O1024" s="12"/>
    </row>
    <row r="1025" spans="1:15" ht="18.75">
      <c r="A1025" s="12">
        <v>36</v>
      </c>
      <c r="B1025" s="12"/>
      <c r="C1025" s="345" t="s">
        <v>1045</v>
      </c>
      <c r="D1025" s="415" t="s">
        <v>21</v>
      </c>
      <c r="E1025" s="109">
        <v>1169.8</v>
      </c>
      <c r="F1025" s="416">
        <v>2</v>
      </c>
      <c r="G1025" s="12">
        <v>2339.6</v>
      </c>
      <c r="H1025" s="12"/>
      <c r="I1025" s="12"/>
      <c r="J1025" s="12"/>
      <c r="K1025" s="12"/>
      <c r="L1025" s="12"/>
      <c r="M1025" s="12"/>
      <c r="N1025" s="12"/>
      <c r="O1025" s="12"/>
    </row>
    <row r="1026" spans="1:15" ht="18.75">
      <c r="A1026" s="12">
        <v>37</v>
      </c>
      <c r="B1026" s="12"/>
      <c r="C1026" s="345" t="s">
        <v>1046</v>
      </c>
      <c r="D1026" s="415" t="s">
        <v>21</v>
      </c>
      <c r="E1026" s="109">
        <v>1837.3</v>
      </c>
      <c r="F1026" s="416">
        <v>2</v>
      </c>
      <c r="G1026" s="12">
        <v>3674.6</v>
      </c>
      <c r="H1026" s="12"/>
      <c r="I1026" s="12"/>
      <c r="J1026" s="12"/>
      <c r="K1026" s="12"/>
      <c r="L1026" s="12"/>
      <c r="M1026" s="12"/>
      <c r="N1026" s="12"/>
      <c r="O1026" s="12"/>
    </row>
    <row r="1027" spans="1:15" ht="18.75">
      <c r="A1027" s="12">
        <v>38</v>
      </c>
      <c r="B1027" s="12"/>
      <c r="C1027" s="345" t="s">
        <v>1047</v>
      </c>
      <c r="D1027" s="415" t="s">
        <v>21</v>
      </c>
      <c r="E1027" s="109">
        <v>13998.4</v>
      </c>
      <c r="F1027" s="416">
        <v>2</v>
      </c>
      <c r="G1027" s="12">
        <v>27996.799999999999</v>
      </c>
      <c r="H1027" s="12"/>
      <c r="I1027" s="12"/>
      <c r="J1027" s="12"/>
      <c r="K1027" s="12"/>
      <c r="L1027" s="12"/>
      <c r="M1027" s="12"/>
      <c r="N1027" s="12"/>
      <c r="O1027" s="12"/>
    </row>
    <row r="1028" spans="1:15" ht="18.75">
      <c r="A1028" s="12">
        <v>39</v>
      </c>
      <c r="B1028" s="12"/>
      <c r="C1028" s="345" t="s">
        <v>1048</v>
      </c>
      <c r="D1028" s="415" t="s">
        <v>21</v>
      </c>
      <c r="E1028" s="109">
        <v>179.57</v>
      </c>
      <c r="F1028" s="416">
        <v>5</v>
      </c>
      <c r="G1028" s="12">
        <v>897.84999999999991</v>
      </c>
      <c r="H1028" s="12"/>
      <c r="I1028" s="12"/>
      <c r="J1028" s="12"/>
      <c r="K1028" s="12"/>
      <c r="L1028" s="12"/>
      <c r="M1028" s="12"/>
      <c r="N1028" s="12"/>
      <c r="O1028" s="12"/>
    </row>
    <row r="1029" spans="1:15" ht="18.75">
      <c r="A1029" s="12">
        <v>40</v>
      </c>
      <c r="B1029" s="12"/>
      <c r="C1029" s="345" t="s">
        <v>1049</v>
      </c>
      <c r="D1029" s="415" t="s">
        <v>21</v>
      </c>
      <c r="E1029" s="109">
        <v>111.24</v>
      </c>
      <c r="F1029" s="416">
        <v>5</v>
      </c>
      <c r="G1029" s="12">
        <v>556.19999999999993</v>
      </c>
      <c r="H1029" s="12"/>
      <c r="I1029" s="12"/>
      <c r="J1029" s="12"/>
      <c r="K1029" s="12"/>
      <c r="L1029" s="12"/>
      <c r="M1029" s="12"/>
      <c r="N1029" s="12"/>
      <c r="O1029" s="12"/>
    </row>
    <row r="1030" spans="1:15" ht="75">
      <c r="A1030" s="12">
        <v>41</v>
      </c>
      <c r="B1030" s="12"/>
      <c r="C1030" s="345" t="s">
        <v>1050</v>
      </c>
      <c r="D1030" s="415" t="s">
        <v>21</v>
      </c>
      <c r="E1030" s="109"/>
      <c r="F1030" s="416"/>
      <c r="G1030" s="12">
        <v>0</v>
      </c>
      <c r="H1030" s="12"/>
      <c r="I1030" s="12"/>
      <c r="J1030" s="12"/>
      <c r="K1030" s="12"/>
      <c r="L1030" s="12"/>
      <c r="M1030" s="12"/>
      <c r="N1030" s="12"/>
      <c r="O1030" s="12"/>
    </row>
    <row r="1031" spans="1:15" ht="18.75">
      <c r="A1031" s="12"/>
      <c r="B1031" s="12"/>
      <c r="C1031" s="338" t="s">
        <v>1051</v>
      </c>
      <c r="D1031" s="415"/>
      <c r="E1031" s="109">
        <v>1232.98</v>
      </c>
      <c r="F1031" s="416">
        <v>1</v>
      </c>
      <c r="G1031" s="12">
        <v>1232.98</v>
      </c>
      <c r="H1031" s="12"/>
      <c r="I1031" s="12"/>
      <c r="J1031" s="12"/>
      <c r="K1031" s="12"/>
      <c r="L1031" s="12"/>
      <c r="M1031" s="12"/>
      <c r="N1031" s="12"/>
      <c r="O1031" s="12"/>
    </row>
    <row r="1032" spans="1:15" ht="18.75">
      <c r="A1032" s="12"/>
      <c r="B1032" s="12"/>
      <c r="C1032" s="338" t="s">
        <v>1052</v>
      </c>
      <c r="D1032" s="415"/>
      <c r="E1032" s="109">
        <v>2230</v>
      </c>
      <c r="F1032" s="416">
        <v>1</v>
      </c>
      <c r="G1032" s="12">
        <v>2230</v>
      </c>
      <c r="H1032" s="12"/>
      <c r="I1032" s="12"/>
      <c r="J1032" s="12"/>
      <c r="K1032" s="12"/>
      <c r="L1032" s="12"/>
      <c r="M1032" s="12"/>
      <c r="N1032" s="12"/>
      <c r="O1032" s="12"/>
    </row>
    <row r="1033" spans="1:15" ht="18.75">
      <c r="A1033" s="12"/>
      <c r="B1033" s="12"/>
      <c r="C1033" s="338" t="s">
        <v>1053</v>
      </c>
      <c r="D1033" s="415"/>
      <c r="E1033" s="109">
        <v>6416.55</v>
      </c>
      <c r="F1033" s="416">
        <v>2</v>
      </c>
      <c r="G1033" s="12">
        <v>12833.1</v>
      </c>
      <c r="H1033" s="12"/>
      <c r="I1033" s="12"/>
      <c r="J1033" s="12"/>
      <c r="K1033" s="12"/>
      <c r="L1033" s="12"/>
      <c r="M1033" s="12"/>
      <c r="N1033" s="12"/>
      <c r="O1033" s="12"/>
    </row>
    <row r="1034" spans="1:15" ht="37.5">
      <c r="A1034" s="12">
        <v>42</v>
      </c>
      <c r="B1034" s="12"/>
      <c r="C1034" s="338" t="s">
        <v>1054</v>
      </c>
      <c r="D1034" s="415" t="s">
        <v>21</v>
      </c>
      <c r="E1034" s="109"/>
      <c r="F1034" s="416"/>
      <c r="G1034" s="12">
        <v>0</v>
      </c>
      <c r="H1034" s="12"/>
      <c r="I1034" s="12"/>
      <c r="J1034" s="12"/>
      <c r="K1034" s="12"/>
      <c r="L1034" s="12"/>
      <c r="M1034" s="12"/>
      <c r="N1034" s="12"/>
      <c r="O1034" s="12"/>
    </row>
    <row r="1035" spans="1:15" ht="18.75">
      <c r="A1035" s="12"/>
      <c r="B1035" s="12"/>
      <c r="C1035" s="338" t="s">
        <v>1055</v>
      </c>
      <c r="D1035" s="415" t="s">
        <v>1034</v>
      </c>
      <c r="E1035" s="109">
        <v>36.14</v>
      </c>
      <c r="F1035" s="416">
        <v>100</v>
      </c>
      <c r="G1035" s="12">
        <v>3614</v>
      </c>
      <c r="H1035" s="12"/>
      <c r="I1035" s="12"/>
      <c r="J1035" s="12"/>
      <c r="K1035" s="12"/>
      <c r="L1035" s="12"/>
      <c r="M1035" s="12"/>
      <c r="N1035" s="12"/>
      <c r="O1035" s="12"/>
    </row>
    <row r="1036" spans="1:15" ht="18.75">
      <c r="A1036" s="12"/>
      <c r="B1036" s="12"/>
      <c r="C1036" s="338" t="s">
        <v>1056</v>
      </c>
      <c r="D1036" s="415" t="s">
        <v>1034</v>
      </c>
      <c r="E1036" s="109">
        <v>30.12</v>
      </c>
      <c r="F1036" s="416">
        <v>100</v>
      </c>
      <c r="G1036" s="12">
        <v>3012</v>
      </c>
      <c r="H1036" s="12"/>
      <c r="I1036" s="12"/>
      <c r="J1036" s="12"/>
      <c r="K1036" s="12"/>
      <c r="L1036" s="12"/>
      <c r="M1036" s="12"/>
      <c r="N1036" s="12"/>
      <c r="O1036" s="12"/>
    </row>
    <row r="1037" spans="1:15" ht="18.75">
      <c r="A1037" s="12"/>
      <c r="B1037" s="12"/>
      <c r="C1037" s="338" t="s">
        <v>1057</v>
      </c>
      <c r="D1037" s="415" t="s">
        <v>1034</v>
      </c>
      <c r="E1037" s="109">
        <v>57</v>
      </c>
      <c r="F1037" s="416">
        <v>100</v>
      </c>
      <c r="G1037" s="12">
        <v>5700</v>
      </c>
      <c r="H1037" s="12"/>
      <c r="I1037" s="12"/>
      <c r="J1037" s="12"/>
      <c r="K1037" s="12"/>
      <c r="L1037" s="12"/>
      <c r="M1037" s="12"/>
      <c r="N1037" s="12"/>
      <c r="O1037" s="12"/>
    </row>
    <row r="1038" spans="1:15" ht="18.75">
      <c r="A1038" s="12">
        <v>43</v>
      </c>
      <c r="B1038" s="12"/>
      <c r="C1038" s="338" t="s">
        <v>1058</v>
      </c>
      <c r="D1038" s="415" t="s">
        <v>21</v>
      </c>
      <c r="E1038" s="109">
        <v>2800</v>
      </c>
      <c r="F1038" s="416">
        <v>2</v>
      </c>
      <c r="G1038" s="12">
        <v>5600</v>
      </c>
      <c r="H1038" s="12"/>
      <c r="I1038" s="12"/>
      <c r="J1038" s="12"/>
      <c r="K1038" s="12"/>
      <c r="L1038" s="12"/>
      <c r="M1038" s="12"/>
      <c r="N1038" s="12"/>
      <c r="O1038" s="12"/>
    </row>
    <row r="1039" spans="1:15" ht="18.75">
      <c r="A1039" s="12">
        <v>44</v>
      </c>
      <c r="B1039" s="12"/>
      <c r="C1039" s="338" t="s">
        <v>1059</v>
      </c>
      <c r="D1039" s="415" t="s">
        <v>21</v>
      </c>
      <c r="E1039" s="109">
        <v>5250</v>
      </c>
      <c r="F1039" s="416">
        <v>2</v>
      </c>
      <c r="G1039" s="12">
        <v>10500</v>
      </c>
      <c r="H1039" s="12"/>
      <c r="I1039" s="12"/>
      <c r="J1039" s="12"/>
      <c r="K1039" s="12"/>
      <c r="L1039" s="12"/>
      <c r="M1039" s="12"/>
      <c r="N1039" s="12"/>
      <c r="O1039" s="12"/>
    </row>
    <row r="1040" spans="1:15" ht="37.5">
      <c r="A1040" s="12">
        <v>45</v>
      </c>
      <c r="B1040" s="12"/>
      <c r="C1040" s="338" t="s">
        <v>1060</v>
      </c>
      <c r="D1040" s="415" t="s">
        <v>21</v>
      </c>
      <c r="E1040" s="109">
        <v>3784.2</v>
      </c>
      <c r="F1040" s="416">
        <v>2</v>
      </c>
      <c r="G1040" s="12">
        <v>7568.4</v>
      </c>
      <c r="H1040" s="12"/>
      <c r="I1040" s="12"/>
      <c r="J1040" s="12"/>
      <c r="K1040" s="12"/>
      <c r="L1040" s="12"/>
      <c r="M1040" s="12"/>
      <c r="N1040" s="12"/>
      <c r="O1040" s="12"/>
    </row>
    <row r="1041" spans="1:15" ht="18.75">
      <c r="A1041" s="12">
        <v>46</v>
      </c>
      <c r="B1041" s="12"/>
      <c r="C1041" s="338" t="s">
        <v>1061</v>
      </c>
      <c r="D1041" s="415" t="s">
        <v>21</v>
      </c>
      <c r="E1041" s="109">
        <v>49770</v>
      </c>
      <c r="F1041" s="416">
        <v>2</v>
      </c>
      <c r="G1041" s="418">
        <v>99540</v>
      </c>
      <c r="H1041" s="12"/>
      <c r="I1041" s="12"/>
      <c r="J1041" s="12"/>
      <c r="K1041" s="12"/>
      <c r="L1041" s="12"/>
      <c r="M1041" s="12"/>
      <c r="N1041" s="12"/>
      <c r="O1041" s="12"/>
    </row>
    <row r="1042" spans="1:15" ht="37.5">
      <c r="A1042" s="12">
        <v>47</v>
      </c>
      <c r="B1042" s="12"/>
      <c r="C1042" s="338" t="s">
        <v>1062</v>
      </c>
      <c r="D1042" s="415" t="s">
        <v>21</v>
      </c>
      <c r="E1042" s="109">
        <v>5618.25</v>
      </c>
      <c r="F1042" s="416">
        <v>6</v>
      </c>
      <c r="G1042" s="12">
        <v>33709.5</v>
      </c>
      <c r="H1042" s="12"/>
      <c r="I1042" s="12"/>
      <c r="J1042" s="12"/>
      <c r="K1042" s="12"/>
      <c r="L1042" s="12"/>
      <c r="M1042" s="12"/>
      <c r="N1042" s="12"/>
      <c r="O1042" s="12"/>
    </row>
    <row r="1043" spans="1:15" ht="18.75">
      <c r="A1043" s="12">
        <v>48</v>
      </c>
      <c r="B1043" s="12"/>
      <c r="C1043" s="338" t="s">
        <v>1063</v>
      </c>
      <c r="D1043" s="415" t="s">
        <v>21</v>
      </c>
      <c r="E1043" s="109">
        <v>1112.3</v>
      </c>
      <c r="F1043" s="416">
        <v>1</v>
      </c>
      <c r="G1043" s="12">
        <v>1112.3</v>
      </c>
      <c r="H1043" s="12"/>
      <c r="I1043" s="12"/>
      <c r="J1043" s="12"/>
      <c r="K1043" s="12"/>
      <c r="L1043" s="12"/>
      <c r="M1043" s="12"/>
      <c r="N1043" s="12"/>
      <c r="O1043" s="12"/>
    </row>
    <row r="1044" spans="1:15" ht="18.75">
      <c r="A1044" s="12">
        <v>49</v>
      </c>
      <c r="B1044" s="12"/>
      <c r="C1044" s="338" t="s">
        <v>1064</v>
      </c>
      <c r="D1044" s="415" t="s">
        <v>21</v>
      </c>
      <c r="E1044" s="109">
        <v>1396.05</v>
      </c>
      <c r="F1044" s="416">
        <v>1</v>
      </c>
      <c r="G1044" s="12">
        <v>1396.05</v>
      </c>
      <c r="H1044" s="12"/>
      <c r="I1044" s="12"/>
      <c r="J1044" s="12"/>
      <c r="K1044" s="12"/>
      <c r="L1044" s="12"/>
      <c r="M1044" s="12"/>
      <c r="N1044" s="12"/>
      <c r="O1044" s="12"/>
    </row>
    <row r="1045" spans="1:15" ht="18.75">
      <c r="A1045" s="12">
        <v>50</v>
      </c>
      <c r="B1045" s="12"/>
      <c r="C1045" s="338" t="s">
        <v>1065</v>
      </c>
      <c r="D1045" s="415" t="s">
        <v>21</v>
      </c>
      <c r="E1045" s="109">
        <v>7888.3</v>
      </c>
      <c r="F1045" s="416">
        <v>2</v>
      </c>
      <c r="G1045" s="12">
        <v>15776.6</v>
      </c>
      <c r="H1045" s="12"/>
      <c r="I1045" s="12"/>
      <c r="J1045" s="12"/>
      <c r="K1045" s="12"/>
      <c r="L1045" s="12"/>
      <c r="M1045" s="12"/>
      <c r="N1045" s="12"/>
      <c r="O1045" s="12"/>
    </row>
    <row r="1046" spans="1:15" ht="37.5">
      <c r="A1046" s="12">
        <v>51</v>
      </c>
      <c r="B1046" s="12"/>
      <c r="C1046" s="338" t="s">
        <v>1066</v>
      </c>
      <c r="D1046" s="415" t="s">
        <v>21</v>
      </c>
      <c r="E1046" s="109">
        <v>22110</v>
      </c>
      <c r="F1046" s="416">
        <v>1</v>
      </c>
      <c r="G1046" s="12">
        <v>22110</v>
      </c>
      <c r="H1046" s="12"/>
      <c r="I1046" s="12"/>
      <c r="J1046" s="12"/>
      <c r="K1046" s="12"/>
      <c r="L1046" s="12"/>
      <c r="M1046" s="12"/>
      <c r="N1046" s="12"/>
      <c r="O1046" s="12"/>
    </row>
    <row r="1047" spans="1:15" ht="18.75">
      <c r="A1047" s="12">
        <v>52</v>
      </c>
      <c r="B1047" s="12"/>
      <c r="C1047" s="338" t="s">
        <v>1067</v>
      </c>
      <c r="D1047" s="415" t="s">
        <v>21</v>
      </c>
      <c r="E1047" s="109">
        <v>6583</v>
      </c>
      <c r="F1047" s="416">
        <v>1</v>
      </c>
      <c r="G1047" s="12">
        <v>6583</v>
      </c>
      <c r="H1047" s="12"/>
      <c r="I1047" s="12"/>
      <c r="J1047" s="12"/>
      <c r="K1047" s="12"/>
      <c r="L1047" s="12"/>
      <c r="M1047" s="12"/>
      <c r="N1047" s="12"/>
      <c r="O1047" s="12"/>
    </row>
    <row r="1048" spans="1:15" ht="18.75">
      <c r="A1048" s="12">
        <v>53</v>
      </c>
      <c r="B1048" s="12"/>
      <c r="C1048" s="338" t="s">
        <v>1068</v>
      </c>
      <c r="D1048" s="415" t="s">
        <v>21</v>
      </c>
      <c r="E1048" s="109">
        <v>5084.8</v>
      </c>
      <c r="F1048" s="416">
        <v>1</v>
      </c>
      <c r="G1048" s="12">
        <v>5084.8</v>
      </c>
      <c r="H1048" s="12"/>
      <c r="I1048" s="12"/>
      <c r="J1048" s="12"/>
      <c r="K1048" s="12"/>
      <c r="L1048" s="12"/>
      <c r="M1048" s="12"/>
      <c r="N1048" s="12"/>
      <c r="O1048" s="12"/>
    </row>
    <row r="1049" spans="1:15" ht="37.5">
      <c r="A1049" s="12">
        <v>54</v>
      </c>
      <c r="B1049" s="12"/>
      <c r="C1049" s="338" t="s">
        <v>1069</v>
      </c>
      <c r="D1049" s="415" t="s">
        <v>21</v>
      </c>
      <c r="E1049" s="109">
        <v>2247.3000000000002</v>
      </c>
      <c r="F1049" s="416">
        <v>1</v>
      </c>
      <c r="G1049" s="12">
        <v>2247.3000000000002</v>
      </c>
      <c r="H1049" s="12"/>
      <c r="I1049" s="12"/>
      <c r="J1049" s="12"/>
      <c r="K1049" s="12"/>
      <c r="L1049" s="12"/>
      <c r="M1049" s="12"/>
      <c r="N1049" s="12"/>
      <c r="O1049" s="12"/>
    </row>
    <row r="1050" spans="1:15" ht="18.75">
      <c r="A1050" s="12">
        <v>55</v>
      </c>
      <c r="B1050" s="12"/>
      <c r="C1050" s="345" t="s">
        <v>1070</v>
      </c>
      <c r="D1050" s="415" t="s">
        <v>21</v>
      </c>
      <c r="E1050" s="109">
        <v>488.05</v>
      </c>
      <c r="F1050" s="416">
        <v>1</v>
      </c>
      <c r="G1050" s="12">
        <v>488.05</v>
      </c>
      <c r="H1050" s="12"/>
      <c r="I1050" s="12"/>
      <c r="J1050" s="12"/>
      <c r="K1050" s="12"/>
      <c r="L1050" s="12"/>
      <c r="M1050" s="12"/>
      <c r="N1050" s="12"/>
      <c r="O1050" s="12"/>
    </row>
    <row r="1051" spans="1:15" ht="18.75">
      <c r="A1051" s="12">
        <v>56</v>
      </c>
      <c r="B1051" s="12"/>
      <c r="C1051" s="338" t="s">
        <v>1071</v>
      </c>
      <c r="D1051" s="415" t="s">
        <v>21</v>
      </c>
      <c r="E1051" s="109">
        <v>567.5</v>
      </c>
      <c r="F1051" s="416">
        <v>2</v>
      </c>
      <c r="G1051" s="12">
        <v>1135</v>
      </c>
      <c r="H1051" s="12"/>
      <c r="I1051" s="12"/>
      <c r="J1051" s="12"/>
      <c r="K1051" s="12"/>
      <c r="L1051" s="12"/>
      <c r="M1051" s="12"/>
      <c r="N1051" s="12"/>
      <c r="O1051" s="12"/>
    </row>
    <row r="1052" spans="1:15" ht="18.75">
      <c r="A1052" s="12">
        <v>57</v>
      </c>
      <c r="B1052" s="12"/>
      <c r="C1052" s="345" t="s">
        <v>1072</v>
      </c>
      <c r="D1052" s="69" t="s">
        <v>21</v>
      </c>
      <c r="E1052" s="109">
        <v>476.7</v>
      </c>
      <c r="F1052" s="416">
        <v>2</v>
      </c>
      <c r="G1052" s="12">
        <v>953.4</v>
      </c>
      <c r="H1052" s="12"/>
      <c r="I1052" s="12"/>
      <c r="J1052" s="12"/>
      <c r="K1052" s="12"/>
      <c r="L1052" s="12"/>
      <c r="M1052" s="12"/>
      <c r="N1052" s="12"/>
      <c r="O1052" s="12"/>
    </row>
    <row r="1053" spans="1:15" ht="18.75">
      <c r="A1053" s="12">
        <v>58</v>
      </c>
      <c r="B1053" s="12"/>
      <c r="C1053" s="345" t="s">
        <v>1073</v>
      </c>
      <c r="D1053" s="69" t="s">
        <v>21</v>
      </c>
      <c r="E1053" s="109">
        <v>624.25</v>
      </c>
      <c r="F1053" s="416">
        <v>2</v>
      </c>
      <c r="G1053" s="12">
        <v>1248.5</v>
      </c>
      <c r="H1053" s="12"/>
      <c r="I1053" s="12"/>
      <c r="J1053" s="12"/>
      <c r="K1053" s="12"/>
      <c r="L1053" s="12"/>
      <c r="M1053" s="12"/>
      <c r="N1053" s="12"/>
      <c r="O1053" s="12"/>
    </row>
    <row r="1054" spans="1:15" ht="18.75">
      <c r="A1054" s="12">
        <v>59</v>
      </c>
      <c r="B1054" s="12"/>
      <c r="C1054" s="338" t="s">
        <v>1074</v>
      </c>
      <c r="D1054" s="419" t="s">
        <v>21</v>
      </c>
      <c r="E1054" s="109">
        <v>851.25</v>
      </c>
      <c r="F1054" s="416">
        <v>2</v>
      </c>
      <c r="G1054" s="12">
        <v>1702.5</v>
      </c>
      <c r="H1054" s="12"/>
      <c r="I1054" s="12"/>
      <c r="J1054" s="12"/>
      <c r="K1054" s="12"/>
      <c r="L1054" s="12"/>
      <c r="M1054" s="12"/>
      <c r="N1054" s="12"/>
      <c r="O1054" s="12"/>
    </row>
    <row r="1055" spans="1:15" ht="56.25">
      <c r="A1055" s="12">
        <v>60</v>
      </c>
      <c r="B1055" s="12"/>
      <c r="C1055" s="345" t="s">
        <v>1075</v>
      </c>
      <c r="D1055" s="419" t="s">
        <v>21</v>
      </c>
      <c r="E1055" s="109">
        <v>11764.2</v>
      </c>
      <c r="F1055" s="416">
        <v>1</v>
      </c>
      <c r="G1055" s="12">
        <v>11764.2</v>
      </c>
      <c r="H1055" s="12"/>
      <c r="I1055" s="12"/>
      <c r="J1055" s="12"/>
      <c r="K1055" s="12"/>
      <c r="L1055" s="12"/>
      <c r="M1055" s="12"/>
      <c r="N1055" s="12"/>
      <c r="O1055" s="12"/>
    </row>
    <row r="1056" spans="1:15">
      <c r="A1056" s="12">
        <v>61</v>
      </c>
      <c r="B1056" s="12"/>
      <c r="C1056" s="418" t="s">
        <v>1076</v>
      </c>
      <c r="D1056" s="420" t="s">
        <v>21</v>
      </c>
      <c r="E1056" s="109">
        <v>5874</v>
      </c>
      <c r="F1056" s="421">
        <v>1</v>
      </c>
      <c r="G1056" s="12">
        <v>5874</v>
      </c>
      <c r="H1056" s="12"/>
      <c r="I1056" s="12"/>
      <c r="J1056" s="12"/>
      <c r="K1056" s="12"/>
      <c r="L1056" s="12"/>
      <c r="M1056" s="12"/>
      <c r="N1056" s="12"/>
      <c r="O1056" s="12"/>
    </row>
    <row r="1057" spans="1:15">
      <c r="A1057" s="12">
        <v>62</v>
      </c>
      <c r="B1057" s="12"/>
      <c r="C1057" s="418" t="s">
        <v>1077</v>
      </c>
      <c r="D1057" s="420" t="s">
        <v>21</v>
      </c>
      <c r="E1057" s="109">
        <v>115687.2</v>
      </c>
      <c r="F1057" s="421">
        <v>1</v>
      </c>
      <c r="G1057" s="12">
        <v>115687.2</v>
      </c>
      <c r="H1057" s="12"/>
      <c r="I1057" s="12"/>
      <c r="J1057" s="12"/>
      <c r="K1057" s="12"/>
      <c r="L1057" s="12"/>
      <c r="M1057" s="12"/>
      <c r="N1057" s="12"/>
      <c r="O1057" s="12"/>
    </row>
    <row r="1058" spans="1:15">
      <c r="A1058" s="12">
        <v>63</v>
      </c>
      <c r="B1058" s="12"/>
      <c r="C1058" s="418" t="s">
        <v>1078</v>
      </c>
      <c r="D1058" s="420" t="s">
        <v>21</v>
      </c>
      <c r="E1058" s="109">
        <v>81184</v>
      </c>
      <c r="F1058" s="65">
        <v>1</v>
      </c>
      <c r="G1058" s="12">
        <v>81184</v>
      </c>
      <c r="H1058" s="12"/>
      <c r="I1058" s="12"/>
      <c r="J1058" s="12"/>
      <c r="K1058" s="12"/>
      <c r="L1058" s="12"/>
      <c r="M1058" s="12"/>
      <c r="N1058" s="12"/>
      <c r="O1058" s="12"/>
    </row>
    <row r="1059" spans="1:15" ht="16.5">
      <c r="A1059" s="12">
        <v>64</v>
      </c>
      <c r="B1059" s="12"/>
      <c r="C1059" s="413" t="s">
        <v>1079</v>
      </c>
      <c r="D1059" s="420" t="s">
        <v>21</v>
      </c>
      <c r="E1059" s="109">
        <v>38627.4</v>
      </c>
      <c r="F1059" s="65">
        <v>2</v>
      </c>
      <c r="G1059" s="12">
        <f>E1059*F1059</f>
        <v>77254.8</v>
      </c>
      <c r="H1059" s="12"/>
      <c r="I1059" s="12"/>
      <c r="J1059" s="12"/>
      <c r="K1059" s="12"/>
      <c r="L1059" s="12"/>
      <c r="M1059" s="12"/>
      <c r="N1059" s="12"/>
      <c r="O1059" s="12"/>
    </row>
    <row r="1060" spans="1:15">
      <c r="A1060" s="12">
        <v>65</v>
      </c>
      <c r="B1060" s="12"/>
      <c r="C1060" s="127" t="s">
        <v>1080</v>
      </c>
      <c r="D1060" s="363" t="s">
        <v>152</v>
      </c>
      <c r="E1060" s="109">
        <v>58982.3</v>
      </c>
      <c r="F1060" s="422">
        <v>1</v>
      </c>
      <c r="G1060" s="12">
        <f t="shared" ref="G1060:G1077" si="34">E1060*F1060</f>
        <v>58982.3</v>
      </c>
      <c r="H1060" s="46"/>
      <c r="I1060" s="46"/>
      <c r="J1060" s="46"/>
      <c r="K1060" s="46"/>
      <c r="L1060" s="46"/>
      <c r="M1060" s="46"/>
      <c r="N1060" s="46"/>
      <c r="O1060" s="46"/>
    </row>
    <row r="1061" spans="1:15">
      <c r="A1061" s="12">
        <v>66</v>
      </c>
      <c r="B1061" s="12"/>
      <c r="C1061" s="127" t="s">
        <v>1081</v>
      </c>
      <c r="D1061" s="363" t="s">
        <v>152</v>
      </c>
      <c r="E1061" s="109">
        <v>3168.3</v>
      </c>
      <c r="F1061" s="423">
        <v>4</v>
      </c>
      <c r="G1061" s="12">
        <f t="shared" si="34"/>
        <v>12673.2</v>
      </c>
    </row>
    <row r="1062" spans="1:15">
      <c r="A1062" s="12">
        <v>67</v>
      </c>
      <c r="B1062" s="12"/>
      <c r="C1062" s="127" t="s">
        <v>1082</v>
      </c>
      <c r="D1062" s="363" t="s">
        <v>152</v>
      </c>
      <c r="E1062" s="109">
        <v>4112.3</v>
      </c>
      <c r="F1062" s="423">
        <v>2</v>
      </c>
      <c r="G1062" s="12">
        <f t="shared" si="34"/>
        <v>8224.6</v>
      </c>
    </row>
    <row r="1063" spans="1:15">
      <c r="A1063" s="12">
        <v>68</v>
      </c>
      <c r="B1063" s="12"/>
      <c r="C1063" s="127" t="s">
        <v>1083</v>
      </c>
      <c r="D1063" s="363" t="s">
        <v>152</v>
      </c>
      <c r="E1063" s="109">
        <v>32007.5</v>
      </c>
      <c r="F1063" s="423">
        <v>1</v>
      </c>
      <c r="G1063" s="12">
        <f t="shared" si="34"/>
        <v>32007.5</v>
      </c>
    </row>
    <row r="1064" spans="1:15" ht="30">
      <c r="A1064" s="12">
        <v>69</v>
      </c>
      <c r="B1064" s="12"/>
      <c r="C1064" s="127" t="s">
        <v>1084</v>
      </c>
      <c r="D1064" s="363" t="s">
        <v>152</v>
      </c>
      <c r="E1064" s="109">
        <v>4672.8</v>
      </c>
      <c r="F1064" s="423">
        <v>4</v>
      </c>
      <c r="G1064" s="12">
        <f t="shared" si="34"/>
        <v>18691.2</v>
      </c>
    </row>
    <row r="1065" spans="1:15" ht="30">
      <c r="A1065" s="12">
        <v>70</v>
      </c>
      <c r="B1065" s="12"/>
      <c r="C1065" s="127" t="s">
        <v>310</v>
      </c>
      <c r="D1065" s="363" t="s">
        <v>152</v>
      </c>
      <c r="E1065" s="109">
        <v>4672.8</v>
      </c>
      <c r="F1065" s="423">
        <v>2</v>
      </c>
      <c r="G1065" s="12">
        <f t="shared" si="34"/>
        <v>9345.6</v>
      </c>
    </row>
    <row r="1066" spans="1:15" ht="30">
      <c r="A1066" s="12">
        <v>71</v>
      </c>
      <c r="B1066" s="12"/>
      <c r="C1066" s="127" t="s">
        <v>1085</v>
      </c>
      <c r="D1066" s="363" t="s">
        <v>152</v>
      </c>
      <c r="E1066" s="109">
        <v>2259.6999999999998</v>
      </c>
      <c r="F1066" s="423">
        <v>1</v>
      </c>
      <c r="G1066" s="12">
        <f t="shared" si="34"/>
        <v>2259.6999999999998</v>
      </c>
    </row>
    <row r="1067" spans="1:15">
      <c r="A1067" s="12">
        <v>72</v>
      </c>
      <c r="B1067" s="12"/>
      <c r="C1067" s="127" t="s">
        <v>1086</v>
      </c>
      <c r="D1067" s="363" t="s">
        <v>152</v>
      </c>
      <c r="E1067" s="109">
        <v>7599.2</v>
      </c>
      <c r="F1067" s="423">
        <v>2</v>
      </c>
      <c r="G1067" s="12">
        <f t="shared" si="34"/>
        <v>15198.4</v>
      </c>
    </row>
    <row r="1068" spans="1:15">
      <c r="A1068" s="12">
        <v>73</v>
      </c>
      <c r="B1068" s="12"/>
      <c r="C1068" s="127" t="s">
        <v>1087</v>
      </c>
      <c r="D1068" s="363" t="s">
        <v>152</v>
      </c>
      <c r="E1068" s="109">
        <v>4088.7</v>
      </c>
      <c r="F1068" s="423">
        <v>2</v>
      </c>
      <c r="G1068" s="12">
        <f t="shared" si="34"/>
        <v>8177.4</v>
      </c>
    </row>
    <row r="1069" spans="1:15">
      <c r="A1069" s="12">
        <v>74</v>
      </c>
      <c r="B1069" s="12"/>
      <c r="C1069" s="127" t="s">
        <v>1088</v>
      </c>
      <c r="D1069" s="363" t="s">
        <v>152</v>
      </c>
      <c r="E1069" s="109">
        <v>2625.5</v>
      </c>
      <c r="F1069" s="423">
        <v>3</v>
      </c>
      <c r="G1069" s="12">
        <f t="shared" si="34"/>
        <v>7876.5</v>
      </c>
    </row>
    <row r="1070" spans="1:15">
      <c r="A1070" s="12">
        <v>75</v>
      </c>
      <c r="B1070" s="12"/>
      <c r="C1070" s="127" t="s">
        <v>315</v>
      </c>
      <c r="D1070" s="363" t="s">
        <v>152</v>
      </c>
      <c r="E1070" s="109">
        <v>371.7</v>
      </c>
      <c r="F1070" s="423">
        <v>3</v>
      </c>
      <c r="G1070" s="12">
        <f t="shared" si="34"/>
        <v>1115.0999999999999</v>
      </c>
    </row>
    <row r="1071" spans="1:15" ht="30">
      <c r="A1071" s="12">
        <v>76</v>
      </c>
      <c r="B1071" s="12"/>
      <c r="C1071" s="127" t="s">
        <v>1089</v>
      </c>
      <c r="D1071" s="363" t="s">
        <v>152</v>
      </c>
      <c r="E1071" s="109">
        <v>4472.2</v>
      </c>
      <c r="F1071" s="423">
        <v>4</v>
      </c>
      <c r="G1071" s="12">
        <f t="shared" si="34"/>
        <v>17888.8</v>
      </c>
    </row>
    <row r="1072" spans="1:15">
      <c r="A1072" s="12">
        <v>77</v>
      </c>
      <c r="B1072" s="12"/>
      <c r="C1072" s="127" t="s">
        <v>1090</v>
      </c>
      <c r="D1072" s="363" t="s">
        <v>152</v>
      </c>
      <c r="E1072" s="109">
        <v>5196.8</v>
      </c>
      <c r="F1072" s="423">
        <v>1</v>
      </c>
      <c r="G1072" s="12">
        <f t="shared" si="34"/>
        <v>5196.8</v>
      </c>
    </row>
    <row r="1073" spans="1:15">
      <c r="A1073" s="12">
        <v>78</v>
      </c>
      <c r="B1073" s="12"/>
      <c r="C1073" s="127" t="s">
        <v>1091</v>
      </c>
      <c r="D1073" s="363" t="s">
        <v>152</v>
      </c>
      <c r="E1073" s="109">
        <v>14543.2</v>
      </c>
      <c r="F1073" s="423">
        <v>1</v>
      </c>
      <c r="G1073" s="12">
        <f t="shared" si="34"/>
        <v>14543.2</v>
      </c>
    </row>
    <row r="1074" spans="1:15">
      <c r="A1074" s="12">
        <v>79</v>
      </c>
      <c r="B1074" s="12"/>
      <c r="C1074" s="127" t="s">
        <v>1092</v>
      </c>
      <c r="D1074" s="363" t="s">
        <v>152</v>
      </c>
      <c r="E1074" s="109">
        <v>19588.8</v>
      </c>
      <c r="F1074" s="423">
        <v>1</v>
      </c>
      <c r="G1074" s="12">
        <f t="shared" si="34"/>
        <v>19588.8</v>
      </c>
    </row>
    <row r="1075" spans="1:15">
      <c r="A1075" s="12">
        <v>80</v>
      </c>
      <c r="B1075" s="12"/>
      <c r="C1075" s="127" t="s">
        <v>1093</v>
      </c>
      <c r="D1075" s="363" t="s">
        <v>152</v>
      </c>
      <c r="E1075" s="109">
        <v>38765.360000000001</v>
      </c>
      <c r="F1075" s="423">
        <v>1</v>
      </c>
      <c r="G1075" s="12">
        <f t="shared" si="34"/>
        <v>38765.360000000001</v>
      </c>
    </row>
    <row r="1076" spans="1:15">
      <c r="A1076" s="12">
        <v>81</v>
      </c>
      <c r="B1076" s="12"/>
      <c r="C1076" s="127" t="s">
        <v>320</v>
      </c>
      <c r="D1076" s="363" t="s">
        <v>152</v>
      </c>
      <c r="E1076" s="109">
        <v>12059.6</v>
      </c>
      <c r="F1076" s="423">
        <v>1</v>
      </c>
      <c r="G1076" s="12">
        <f t="shared" si="34"/>
        <v>12059.6</v>
      </c>
    </row>
    <row r="1077" spans="1:15">
      <c r="A1077" s="12">
        <v>82</v>
      </c>
      <c r="B1077" s="12"/>
      <c r="C1077" s="127" t="s">
        <v>1094</v>
      </c>
      <c r="D1077" s="363" t="s">
        <v>152</v>
      </c>
      <c r="E1077" s="109">
        <v>53085.84</v>
      </c>
      <c r="F1077" s="423">
        <v>1</v>
      </c>
      <c r="G1077" s="12">
        <f t="shared" si="34"/>
        <v>53085.84</v>
      </c>
    </row>
    <row r="1078" spans="1:15">
      <c r="B1078"/>
      <c r="E1078"/>
      <c r="G1078">
        <f>SUM(G985:G1077)</f>
        <v>3528833.0699999994</v>
      </c>
    </row>
    <row r="1079" spans="1:15">
      <c r="B1079"/>
      <c r="E1079"/>
    </row>
    <row r="1080" spans="1:15">
      <c r="B1080"/>
      <c r="E1080"/>
    </row>
    <row r="1081" spans="1:15">
      <c r="B1081"/>
      <c r="E1081"/>
    </row>
    <row r="1082" spans="1:15" ht="18.75">
      <c r="A1082" s="424" t="s">
        <v>1095</v>
      </c>
      <c r="B1082" s="424"/>
      <c r="C1082" s="424"/>
      <c r="D1082" s="424"/>
      <c r="E1082" s="424"/>
      <c r="F1082" s="424"/>
      <c r="G1082" s="424"/>
      <c r="H1082" s="424"/>
      <c r="I1082" s="424"/>
      <c r="J1082" s="424"/>
      <c r="K1082" s="424"/>
      <c r="L1082" s="424"/>
      <c r="M1082" s="424"/>
      <c r="N1082" s="424"/>
      <c r="O1082" s="424"/>
    </row>
    <row r="1083" spans="1:15" ht="16.5">
      <c r="A1083" s="425" t="s">
        <v>1096</v>
      </c>
      <c r="B1083" s="425"/>
      <c r="C1083" s="425"/>
      <c r="D1083" s="425"/>
      <c r="E1083" s="425"/>
      <c r="F1083" s="425"/>
      <c r="G1083" s="425"/>
      <c r="H1083" s="425"/>
      <c r="I1083" s="425"/>
      <c r="J1083" s="425"/>
      <c r="K1083" s="425"/>
      <c r="L1083" s="425"/>
      <c r="M1083" s="425"/>
      <c r="N1083" s="426"/>
      <c r="O1083" s="426"/>
    </row>
    <row r="1084" spans="1:15" ht="16.5">
      <c r="A1084" s="425" t="s">
        <v>1097</v>
      </c>
      <c r="B1084" s="425"/>
      <c r="C1084" s="425"/>
      <c r="D1084" s="425"/>
      <c r="E1084" s="425"/>
      <c r="F1084" s="425"/>
      <c r="G1084" s="425"/>
      <c r="H1084" s="425"/>
      <c r="I1084" s="425"/>
      <c r="J1084" s="425"/>
      <c r="K1084" s="425"/>
      <c r="L1084" s="425"/>
      <c r="M1084" s="425"/>
      <c r="N1084" s="426"/>
      <c r="O1084" s="426"/>
    </row>
    <row r="1085" spans="1:15" ht="18">
      <c r="A1085" s="427"/>
      <c r="B1085" s="427"/>
      <c r="C1085" s="427"/>
      <c r="D1085" s="427"/>
      <c r="E1085" s="427"/>
      <c r="F1085" s="427"/>
      <c r="G1085" s="427"/>
      <c r="H1085" s="427"/>
      <c r="I1085" s="427"/>
      <c r="J1085" s="427"/>
      <c r="K1085" s="427"/>
      <c r="L1085" s="427"/>
      <c r="M1085" s="427"/>
      <c r="N1085" s="427"/>
      <c r="O1085" s="427"/>
    </row>
    <row r="1086" spans="1:15">
      <c r="A1086" s="428"/>
      <c r="B1086" s="428"/>
      <c r="C1086" s="428"/>
      <c r="D1086" s="429"/>
      <c r="E1086" s="430" t="s">
        <v>1098</v>
      </c>
      <c r="F1086" s="431" t="s">
        <v>1099</v>
      </c>
      <c r="G1086" s="432"/>
      <c r="H1086" s="433" t="s">
        <v>1100</v>
      </c>
      <c r="I1086" s="433"/>
      <c r="J1086" s="433" t="s">
        <v>1101</v>
      </c>
      <c r="K1086" s="433"/>
      <c r="L1086" s="433" t="s">
        <v>1102</v>
      </c>
      <c r="M1086" s="433"/>
      <c r="N1086" s="433" t="s">
        <v>1103</v>
      </c>
      <c r="O1086" s="433"/>
    </row>
    <row r="1087" spans="1:15" ht="90">
      <c r="A1087" s="434" t="s">
        <v>1104</v>
      </c>
      <c r="B1087" s="434" t="s">
        <v>1</v>
      </c>
      <c r="C1087" s="434" t="s">
        <v>1105</v>
      </c>
      <c r="D1087" s="434" t="s">
        <v>1106</v>
      </c>
      <c r="E1087" s="435"/>
      <c r="F1087" s="434" t="s">
        <v>339</v>
      </c>
      <c r="G1087" s="436" t="s">
        <v>340</v>
      </c>
      <c r="H1087" s="434" t="s">
        <v>339</v>
      </c>
      <c r="I1087" s="436" t="s">
        <v>340</v>
      </c>
      <c r="J1087" s="434" t="s">
        <v>339</v>
      </c>
      <c r="K1087" s="436" t="s">
        <v>340</v>
      </c>
      <c r="L1087" s="434" t="s">
        <v>339</v>
      </c>
      <c r="M1087" s="436" t="s">
        <v>340</v>
      </c>
      <c r="N1087" s="434" t="s">
        <v>339</v>
      </c>
      <c r="O1087" s="436" t="s">
        <v>340</v>
      </c>
    </row>
    <row r="1088" spans="1:15">
      <c r="A1088" s="437">
        <v>1</v>
      </c>
      <c r="B1088" s="437" t="s">
        <v>1107</v>
      </c>
      <c r="C1088" s="438" t="s">
        <v>1108</v>
      </c>
      <c r="D1088" s="437" t="s">
        <v>152</v>
      </c>
      <c r="E1088" s="439">
        <v>300</v>
      </c>
      <c r="F1088" s="437">
        <v>3</v>
      </c>
      <c r="G1088" s="440">
        <f>E1088*F1088</f>
        <v>900</v>
      </c>
      <c r="H1088" s="437" t="s">
        <v>1109</v>
      </c>
      <c r="I1088" s="437" t="s">
        <v>1109</v>
      </c>
      <c r="J1088" s="437" t="s">
        <v>1109</v>
      </c>
      <c r="K1088" s="437" t="s">
        <v>1109</v>
      </c>
      <c r="L1088" s="437" t="s">
        <v>1109</v>
      </c>
      <c r="M1088" s="437" t="s">
        <v>1109</v>
      </c>
      <c r="N1088" s="437" t="s">
        <v>1109</v>
      </c>
      <c r="O1088" s="437" t="s">
        <v>1109</v>
      </c>
    </row>
    <row r="1089" spans="1:15">
      <c r="A1089" s="437">
        <v>2</v>
      </c>
      <c r="B1089" s="437"/>
      <c r="C1089" s="441" t="s">
        <v>1110</v>
      </c>
      <c r="D1089" s="442" t="s">
        <v>21</v>
      </c>
      <c r="E1089" s="443">
        <v>20</v>
      </c>
      <c r="F1089" s="442">
        <v>4420</v>
      </c>
      <c r="G1089" s="444">
        <f t="shared" ref="G1089:G1152" si="35">E1089*F1089</f>
        <v>88400</v>
      </c>
      <c r="H1089" s="437" t="s">
        <v>1109</v>
      </c>
      <c r="I1089" s="437" t="s">
        <v>1109</v>
      </c>
      <c r="J1089" s="437" t="s">
        <v>1109</v>
      </c>
      <c r="K1089" s="437" t="s">
        <v>1109</v>
      </c>
      <c r="L1089" s="437" t="s">
        <v>1109</v>
      </c>
      <c r="M1089" s="437" t="s">
        <v>1109</v>
      </c>
      <c r="N1089" s="437" t="s">
        <v>1109</v>
      </c>
      <c r="O1089" s="437" t="s">
        <v>1109</v>
      </c>
    </row>
    <row r="1090" spans="1:15">
      <c r="A1090" s="437">
        <v>3</v>
      </c>
      <c r="B1090" s="437" t="s">
        <v>268</v>
      </c>
      <c r="C1090" s="438" t="s">
        <v>1111</v>
      </c>
      <c r="D1090" s="437" t="s">
        <v>21</v>
      </c>
      <c r="E1090" s="439">
        <v>200</v>
      </c>
      <c r="F1090" s="437">
        <v>10</v>
      </c>
      <c r="G1090" s="440">
        <f t="shared" si="35"/>
        <v>2000</v>
      </c>
      <c r="H1090" s="437" t="s">
        <v>1109</v>
      </c>
      <c r="I1090" s="437" t="s">
        <v>1109</v>
      </c>
      <c r="J1090" s="437" t="s">
        <v>1109</v>
      </c>
      <c r="K1090" s="437" t="s">
        <v>1109</v>
      </c>
      <c r="L1090" s="437" t="s">
        <v>1109</v>
      </c>
      <c r="M1090" s="437" t="s">
        <v>1109</v>
      </c>
      <c r="N1090" s="437" t="s">
        <v>1109</v>
      </c>
      <c r="O1090" s="437" t="s">
        <v>1109</v>
      </c>
    </row>
    <row r="1091" spans="1:15">
      <c r="A1091" s="437">
        <v>4</v>
      </c>
      <c r="B1091" s="437" t="s">
        <v>254</v>
      </c>
      <c r="C1091" s="445" t="s">
        <v>1112</v>
      </c>
      <c r="D1091" s="437" t="s">
        <v>21</v>
      </c>
      <c r="E1091" s="439">
        <v>700</v>
      </c>
      <c r="F1091" s="437">
        <v>19</v>
      </c>
      <c r="G1091" s="440">
        <f t="shared" si="35"/>
        <v>13300</v>
      </c>
      <c r="H1091" s="437" t="s">
        <v>1109</v>
      </c>
      <c r="I1091" s="437" t="s">
        <v>1109</v>
      </c>
      <c r="J1091" s="437" t="s">
        <v>1109</v>
      </c>
      <c r="K1091" s="437" t="s">
        <v>1109</v>
      </c>
      <c r="L1091" s="437" t="s">
        <v>1109</v>
      </c>
      <c r="M1091" s="437" t="s">
        <v>1109</v>
      </c>
      <c r="N1091" s="437" t="s">
        <v>1109</v>
      </c>
      <c r="O1091" s="437" t="s">
        <v>1109</v>
      </c>
    </row>
    <row r="1092" spans="1:15">
      <c r="A1092" s="437">
        <v>5</v>
      </c>
      <c r="B1092" s="437" t="s">
        <v>1113</v>
      </c>
      <c r="C1092" s="438" t="s">
        <v>1114</v>
      </c>
      <c r="D1092" s="437" t="s">
        <v>21</v>
      </c>
      <c r="E1092" s="439">
        <v>1050</v>
      </c>
      <c r="F1092" s="437">
        <v>4</v>
      </c>
      <c r="G1092" s="440">
        <f t="shared" si="35"/>
        <v>4200</v>
      </c>
      <c r="H1092" s="437" t="s">
        <v>1109</v>
      </c>
      <c r="I1092" s="437" t="s">
        <v>1109</v>
      </c>
      <c r="J1092" s="437" t="s">
        <v>1109</v>
      </c>
      <c r="K1092" s="437" t="s">
        <v>1109</v>
      </c>
      <c r="L1092" s="437" t="s">
        <v>1109</v>
      </c>
      <c r="M1092" s="437" t="s">
        <v>1109</v>
      </c>
      <c r="N1092" s="437" t="s">
        <v>1109</v>
      </c>
      <c r="O1092" s="437" t="s">
        <v>1109</v>
      </c>
    </row>
    <row r="1093" spans="1:15" ht="28.5">
      <c r="A1093" s="437">
        <v>6</v>
      </c>
      <c r="B1093" s="437" t="s">
        <v>247</v>
      </c>
      <c r="C1093" s="445" t="s">
        <v>1115</v>
      </c>
      <c r="D1093" s="437" t="s">
        <v>180</v>
      </c>
      <c r="E1093" s="439">
        <v>25000</v>
      </c>
      <c r="F1093" s="437">
        <v>4.2569999999999997</v>
      </c>
      <c r="G1093" s="440">
        <f t="shared" si="35"/>
        <v>106424.99999999999</v>
      </c>
      <c r="H1093" s="437" t="s">
        <v>1109</v>
      </c>
      <c r="I1093" s="437" t="s">
        <v>1109</v>
      </c>
      <c r="J1093" s="437" t="s">
        <v>1109</v>
      </c>
      <c r="K1093" s="437" t="s">
        <v>1109</v>
      </c>
      <c r="L1093" s="437" t="s">
        <v>1109</v>
      </c>
      <c r="M1093" s="437" t="s">
        <v>1109</v>
      </c>
      <c r="N1093" s="437" t="s">
        <v>1109</v>
      </c>
      <c r="O1093" s="437" t="s">
        <v>1109</v>
      </c>
    </row>
    <row r="1094" spans="1:15" ht="28.5">
      <c r="A1094" s="437">
        <v>7</v>
      </c>
      <c r="B1094" s="437" t="s">
        <v>1116</v>
      </c>
      <c r="C1094" s="445" t="s">
        <v>1117</v>
      </c>
      <c r="D1094" s="437" t="s">
        <v>318</v>
      </c>
      <c r="E1094" s="439">
        <v>85</v>
      </c>
      <c r="F1094" s="437">
        <v>200</v>
      </c>
      <c r="G1094" s="440">
        <f t="shared" si="35"/>
        <v>17000</v>
      </c>
      <c r="H1094" s="437" t="s">
        <v>1109</v>
      </c>
      <c r="I1094" s="437" t="s">
        <v>1109</v>
      </c>
      <c r="J1094" s="437" t="s">
        <v>1109</v>
      </c>
      <c r="K1094" s="437" t="s">
        <v>1109</v>
      </c>
      <c r="L1094" s="437" t="s">
        <v>1109</v>
      </c>
      <c r="M1094" s="437" t="s">
        <v>1109</v>
      </c>
      <c r="N1094" s="437" t="s">
        <v>1109</v>
      </c>
      <c r="O1094" s="437" t="s">
        <v>1109</v>
      </c>
    </row>
    <row r="1095" spans="1:15">
      <c r="A1095" s="437">
        <v>8</v>
      </c>
      <c r="B1095" s="437"/>
      <c r="C1095" s="445" t="s">
        <v>1118</v>
      </c>
      <c r="D1095" s="437" t="s">
        <v>21</v>
      </c>
      <c r="E1095" s="439">
        <v>6000</v>
      </c>
      <c r="F1095" s="437">
        <v>1</v>
      </c>
      <c r="G1095" s="440">
        <f t="shared" si="35"/>
        <v>6000</v>
      </c>
      <c r="H1095" s="437" t="s">
        <v>1109</v>
      </c>
      <c r="I1095" s="437" t="s">
        <v>1109</v>
      </c>
      <c r="J1095" s="437" t="s">
        <v>1109</v>
      </c>
      <c r="K1095" s="437" t="s">
        <v>1109</v>
      </c>
      <c r="L1095" s="437" t="s">
        <v>1109</v>
      </c>
      <c r="M1095" s="437" t="s">
        <v>1109</v>
      </c>
      <c r="N1095" s="437" t="s">
        <v>1109</v>
      </c>
      <c r="O1095" s="437" t="s">
        <v>1109</v>
      </c>
    </row>
    <row r="1096" spans="1:15" ht="28.5">
      <c r="A1096" s="437">
        <v>9</v>
      </c>
      <c r="B1096" s="437" t="s">
        <v>1119</v>
      </c>
      <c r="C1096" s="445" t="s">
        <v>1120</v>
      </c>
      <c r="D1096" s="437" t="s">
        <v>21</v>
      </c>
      <c r="E1096" s="439">
        <v>12000</v>
      </c>
      <c r="F1096" s="437">
        <v>2</v>
      </c>
      <c r="G1096" s="440">
        <f t="shared" si="35"/>
        <v>24000</v>
      </c>
      <c r="H1096" s="437" t="s">
        <v>1109</v>
      </c>
      <c r="I1096" s="437" t="s">
        <v>1109</v>
      </c>
      <c r="J1096" s="437" t="s">
        <v>1109</v>
      </c>
      <c r="K1096" s="437" t="s">
        <v>1109</v>
      </c>
      <c r="L1096" s="437" t="s">
        <v>1109</v>
      </c>
      <c r="M1096" s="437" t="s">
        <v>1109</v>
      </c>
      <c r="N1096" s="437" t="s">
        <v>1109</v>
      </c>
      <c r="O1096" s="437" t="s">
        <v>1109</v>
      </c>
    </row>
    <row r="1097" spans="1:15">
      <c r="A1097" s="437">
        <v>10</v>
      </c>
      <c r="B1097" s="446"/>
      <c r="C1097" s="447" t="s">
        <v>1121</v>
      </c>
      <c r="D1097" s="446" t="s">
        <v>318</v>
      </c>
      <c r="E1097" s="448">
        <v>30</v>
      </c>
      <c r="F1097" s="446">
        <v>200</v>
      </c>
      <c r="G1097" s="440">
        <f t="shared" si="35"/>
        <v>6000</v>
      </c>
      <c r="H1097" s="437" t="s">
        <v>1109</v>
      </c>
      <c r="I1097" s="437" t="s">
        <v>1109</v>
      </c>
      <c r="J1097" s="437" t="s">
        <v>1109</v>
      </c>
      <c r="K1097" s="437" t="s">
        <v>1109</v>
      </c>
      <c r="L1097" s="437" t="s">
        <v>1109</v>
      </c>
      <c r="M1097" s="437" t="s">
        <v>1109</v>
      </c>
      <c r="N1097" s="437" t="s">
        <v>1109</v>
      </c>
      <c r="O1097" s="437" t="s">
        <v>1109</v>
      </c>
    </row>
    <row r="1098" spans="1:15">
      <c r="A1098" s="437">
        <v>11</v>
      </c>
      <c r="B1098" s="437"/>
      <c r="C1098" s="445" t="s">
        <v>1122</v>
      </c>
      <c r="D1098" s="437" t="s">
        <v>21</v>
      </c>
      <c r="E1098" s="439">
        <v>200</v>
      </c>
      <c r="F1098" s="437">
        <v>91</v>
      </c>
      <c r="G1098" s="440">
        <f t="shared" si="35"/>
        <v>18200</v>
      </c>
      <c r="H1098" s="437" t="s">
        <v>1109</v>
      </c>
      <c r="I1098" s="437" t="s">
        <v>1109</v>
      </c>
      <c r="J1098" s="437" t="s">
        <v>1109</v>
      </c>
      <c r="K1098" s="437" t="s">
        <v>1109</v>
      </c>
      <c r="L1098" s="437" t="s">
        <v>1109</v>
      </c>
      <c r="M1098" s="437" t="s">
        <v>1109</v>
      </c>
      <c r="N1098" s="437" t="s">
        <v>1109</v>
      </c>
      <c r="O1098" s="437" t="s">
        <v>1109</v>
      </c>
    </row>
    <row r="1099" spans="1:15">
      <c r="A1099" s="437">
        <v>12</v>
      </c>
      <c r="B1099" s="437"/>
      <c r="C1099" s="445" t="s">
        <v>1123</v>
      </c>
      <c r="D1099" s="437" t="s">
        <v>21</v>
      </c>
      <c r="E1099" s="439">
        <v>250</v>
      </c>
      <c r="F1099" s="437">
        <v>14</v>
      </c>
      <c r="G1099" s="440">
        <f t="shared" si="35"/>
        <v>3500</v>
      </c>
      <c r="H1099" s="437" t="s">
        <v>1109</v>
      </c>
      <c r="I1099" s="437" t="s">
        <v>1109</v>
      </c>
      <c r="J1099" s="437" t="s">
        <v>1109</v>
      </c>
      <c r="K1099" s="437" t="s">
        <v>1109</v>
      </c>
      <c r="L1099" s="437" t="s">
        <v>1109</v>
      </c>
      <c r="M1099" s="437" t="s">
        <v>1109</v>
      </c>
      <c r="N1099" s="437" t="s">
        <v>1109</v>
      </c>
      <c r="O1099" s="437" t="s">
        <v>1109</v>
      </c>
    </row>
    <row r="1100" spans="1:15" ht="28.5">
      <c r="A1100" s="437">
        <v>13</v>
      </c>
      <c r="B1100" s="437" t="s">
        <v>1124</v>
      </c>
      <c r="C1100" s="445" t="s">
        <v>1125</v>
      </c>
      <c r="D1100" s="437" t="s">
        <v>21</v>
      </c>
      <c r="E1100" s="439">
        <v>100</v>
      </c>
      <c r="F1100" s="437">
        <v>22</v>
      </c>
      <c r="G1100" s="440">
        <f t="shared" si="35"/>
        <v>2200</v>
      </c>
      <c r="H1100" s="437" t="s">
        <v>1109</v>
      </c>
      <c r="I1100" s="437" t="s">
        <v>1109</v>
      </c>
      <c r="J1100" s="437" t="s">
        <v>1109</v>
      </c>
      <c r="K1100" s="437" t="s">
        <v>1109</v>
      </c>
      <c r="L1100" s="437" t="s">
        <v>1109</v>
      </c>
      <c r="M1100" s="437" t="s">
        <v>1109</v>
      </c>
      <c r="N1100" s="437" t="s">
        <v>1109</v>
      </c>
      <c r="O1100" s="437" t="s">
        <v>1109</v>
      </c>
    </row>
    <row r="1101" spans="1:15">
      <c r="A1101" s="437">
        <v>14</v>
      </c>
      <c r="B1101" s="437"/>
      <c r="C1101" s="445" t="s">
        <v>1126</v>
      </c>
      <c r="D1101" s="437" t="s">
        <v>21</v>
      </c>
      <c r="E1101" s="439">
        <v>120</v>
      </c>
      <c r="F1101" s="437">
        <v>6</v>
      </c>
      <c r="G1101" s="440">
        <f t="shared" si="35"/>
        <v>720</v>
      </c>
      <c r="H1101" s="437" t="s">
        <v>1109</v>
      </c>
      <c r="I1101" s="437" t="s">
        <v>1109</v>
      </c>
      <c r="J1101" s="437" t="s">
        <v>1109</v>
      </c>
      <c r="K1101" s="437" t="s">
        <v>1109</v>
      </c>
      <c r="L1101" s="437" t="s">
        <v>1109</v>
      </c>
      <c r="M1101" s="437" t="s">
        <v>1109</v>
      </c>
      <c r="N1101" s="437" t="s">
        <v>1109</v>
      </c>
      <c r="O1101" s="437" t="s">
        <v>1109</v>
      </c>
    </row>
    <row r="1102" spans="1:15">
      <c r="A1102" s="437">
        <v>15</v>
      </c>
      <c r="B1102" s="437"/>
      <c r="C1102" s="449" t="s">
        <v>1127</v>
      </c>
      <c r="D1102" s="437" t="s">
        <v>21</v>
      </c>
      <c r="E1102" s="439">
        <v>250</v>
      </c>
      <c r="F1102" s="437">
        <v>42</v>
      </c>
      <c r="G1102" s="440">
        <f t="shared" si="35"/>
        <v>10500</v>
      </c>
      <c r="H1102" s="437" t="s">
        <v>1109</v>
      </c>
      <c r="I1102" s="437" t="s">
        <v>1109</v>
      </c>
      <c r="J1102" s="437" t="s">
        <v>1109</v>
      </c>
      <c r="K1102" s="437" t="s">
        <v>1109</v>
      </c>
      <c r="L1102" s="437" t="s">
        <v>1109</v>
      </c>
      <c r="M1102" s="437" t="s">
        <v>1109</v>
      </c>
      <c r="N1102" s="437" t="s">
        <v>1109</v>
      </c>
      <c r="O1102" s="437" t="s">
        <v>1109</v>
      </c>
    </row>
    <row r="1103" spans="1:15" ht="28.5">
      <c r="A1103" s="437">
        <v>16</v>
      </c>
      <c r="B1103" s="437" t="s">
        <v>1128</v>
      </c>
      <c r="C1103" s="445" t="s">
        <v>1129</v>
      </c>
      <c r="D1103" s="437" t="s">
        <v>21</v>
      </c>
      <c r="E1103" s="439">
        <v>12600</v>
      </c>
      <c r="F1103" s="437">
        <v>1</v>
      </c>
      <c r="G1103" s="440">
        <f t="shared" si="35"/>
        <v>12600</v>
      </c>
      <c r="H1103" s="437" t="s">
        <v>1109</v>
      </c>
      <c r="I1103" s="437" t="s">
        <v>1109</v>
      </c>
      <c r="J1103" s="437" t="s">
        <v>1109</v>
      </c>
      <c r="K1103" s="437" t="s">
        <v>1109</v>
      </c>
      <c r="L1103" s="437" t="s">
        <v>1109</v>
      </c>
      <c r="M1103" s="437" t="s">
        <v>1109</v>
      </c>
      <c r="N1103" s="437" t="s">
        <v>1109</v>
      </c>
      <c r="O1103" s="437" t="s">
        <v>1109</v>
      </c>
    </row>
    <row r="1104" spans="1:15">
      <c r="A1104" s="437">
        <v>17</v>
      </c>
      <c r="B1104" s="437"/>
      <c r="C1104" s="445" t="s">
        <v>1130</v>
      </c>
      <c r="D1104" s="437" t="s">
        <v>21</v>
      </c>
      <c r="E1104" s="439">
        <v>6090</v>
      </c>
      <c r="F1104" s="437">
        <v>2</v>
      </c>
      <c r="G1104" s="440">
        <f t="shared" si="35"/>
        <v>12180</v>
      </c>
      <c r="H1104" s="437" t="s">
        <v>1109</v>
      </c>
      <c r="I1104" s="437" t="s">
        <v>1109</v>
      </c>
      <c r="J1104" s="437" t="s">
        <v>1109</v>
      </c>
      <c r="K1104" s="437" t="s">
        <v>1109</v>
      </c>
      <c r="L1104" s="437" t="s">
        <v>1109</v>
      </c>
      <c r="M1104" s="437" t="s">
        <v>1109</v>
      </c>
      <c r="N1104" s="437" t="s">
        <v>1109</v>
      </c>
      <c r="O1104" s="437" t="s">
        <v>1109</v>
      </c>
    </row>
    <row r="1105" spans="1:15">
      <c r="A1105" s="437">
        <v>18</v>
      </c>
      <c r="B1105" s="437" t="s">
        <v>1131</v>
      </c>
      <c r="C1105" s="445" t="s">
        <v>1132</v>
      </c>
      <c r="D1105" s="437" t="s">
        <v>21</v>
      </c>
      <c r="E1105" s="439">
        <v>2478</v>
      </c>
      <c r="F1105" s="437">
        <v>1</v>
      </c>
      <c r="G1105" s="440">
        <f t="shared" si="35"/>
        <v>2478</v>
      </c>
      <c r="H1105" s="437" t="s">
        <v>1109</v>
      </c>
      <c r="I1105" s="437" t="s">
        <v>1109</v>
      </c>
      <c r="J1105" s="437" t="s">
        <v>1109</v>
      </c>
      <c r="K1105" s="437" t="s">
        <v>1109</v>
      </c>
      <c r="L1105" s="437" t="s">
        <v>1109</v>
      </c>
      <c r="M1105" s="437" t="s">
        <v>1109</v>
      </c>
      <c r="N1105" s="437" t="s">
        <v>1109</v>
      </c>
      <c r="O1105" s="437" t="s">
        <v>1109</v>
      </c>
    </row>
    <row r="1106" spans="1:15">
      <c r="A1106" s="437">
        <v>19</v>
      </c>
      <c r="B1106" s="437"/>
      <c r="C1106" s="445" t="s">
        <v>1133</v>
      </c>
      <c r="D1106" s="437" t="s">
        <v>21</v>
      </c>
      <c r="E1106" s="439">
        <v>9912</v>
      </c>
      <c r="F1106" s="437">
        <v>1</v>
      </c>
      <c r="G1106" s="440">
        <f t="shared" si="35"/>
        <v>9912</v>
      </c>
      <c r="H1106" s="437" t="s">
        <v>1109</v>
      </c>
      <c r="I1106" s="437" t="s">
        <v>1109</v>
      </c>
      <c r="J1106" s="437" t="s">
        <v>1109</v>
      </c>
      <c r="K1106" s="437" t="s">
        <v>1109</v>
      </c>
      <c r="L1106" s="437" t="s">
        <v>1109</v>
      </c>
      <c r="M1106" s="437" t="s">
        <v>1109</v>
      </c>
      <c r="N1106" s="437" t="s">
        <v>1109</v>
      </c>
      <c r="O1106" s="437" t="s">
        <v>1109</v>
      </c>
    </row>
    <row r="1107" spans="1:15">
      <c r="A1107" s="437">
        <v>20</v>
      </c>
      <c r="B1107" s="446"/>
      <c r="C1107" s="447" t="s">
        <v>1134</v>
      </c>
      <c r="D1107" s="446" t="s">
        <v>21</v>
      </c>
      <c r="E1107" s="448">
        <v>30672</v>
      </c>
      <c r="F1107" s="446">
        <v>1</v>
      </c>
      <c r="G1107" s="440">
        <f t="shared" si="35"/>
        <v>30672</v>
      </c>
      <c r="H1107" s="437" t="s">
        <v>1109</v>
      </c>
      <c r="I1107" s="437" t="s">
        <v>1109</v>
      </c>
      <c r="J1107" s="437" t="s">
        <v>1109</v>
      </c>
      <c r="K1107" s="437" t="s">
        <v>1109</v>
      </c>
      <c r="L1107" s="437" t="s">
        <v>1109</v>
      </c>
      <c r="M1107" s="437" t="s">
        <v>1109</v>
      </c>
      <c r="N1107" s="437" t="s">
        <v>1109</v>
      </c>
      <c r="O1107" s="437" t="s">
        <v>1109</v>
      </c>
    </row>
    <row r="1108" spans="1:15">
      <c r="A1108" s="437">
        <v>21</v>
      </c>
      <c r="B1108" s="437"/>
      <c r="C1108" s="445" t="s">
        <v>1135</v>
      </c>
      <c r="D1108" s="437" t="s">
        <v>21</v>
      </c>
      <c r="E1108" s="439">
        <v>29.8</v>
      </c>
      <c r="F1108" s="437">
        <v>124</v>
      </c>
      <c r="G1108" s="440">
        <f t="shared" si="35"/>
        <v>3695.2000000000003</v>
      </c>
      <c r="H1108" s="437" t="s">
        <v>1109</v>
      </c>
      <c r="I1108" s="437" t="s">
        <v>1109</v>
      </c>
      <c r="J1108" s="437" t="s">
        <v>1109</v>
      </c>
      <c r="K1108" s="437" t="s">
        <v>1109</v>
      </c>
      <c r="L1108" s="437" t="s">
        <v>1109</v>
      </c>
      <c r="M1108" s="437" t="s">
        <v>1109</v>
      </c>
      <c r="N1108" s="437" t="s">
        <v>1109</v>
      </c>
      <c r="O1108" s="437" t="s">
        <v>1109</v>
      </c>
    </row>
    <row r="1109" spans="1:15" ht="28.5">
      <c r="A1109" s="437">
        <v>22</v>
      </c>
      <c r="B1109" s="437" t="s">
        <v>1136</v>
      </c>
      <c r="C1109" s="445" t="s">
        <v>1137</v>
      </c>
      <c r="D1109" s="437" t="s">
        <v>21</v>
      </c>
      <c r="E1109" s="439">
        <v>3950</v>
      </c>
      <c r="F1109" s="437">
        <v>5</v>
      </c>
      <c r="G1109" s="440">
        <f t="shared" si="35"/>
        <v>19750</v>
      </c>
      <c r="H1109" s="437" t="s">
        <v>1109</v>
      </c>
      <c r="I1109" s="437" t="s">
        <v>1109</v>
      </c>
      <c r="J1109" s="437" t="s">
        <v>1109</v>
      </c>
      <c r="K1109" s="437" t="s">
        <v>1109</v>
      </c>
      <c r="L1109" s="437" t="s">
        <v>1109</v>
      </c>
      <c r="M1109" s="437" t="s">
        <v>1109</v>
      </c>
      <c r="N1109" s="437" t="s">
        <v>1109</v>
      </c>
      <c r="O1109" s="437" t="s">
        <v>1109</v>
      </c>
    </row>
    <row r="1110" spans="1:15" ht="28.5">
      <c r="A1110" s="437">
        <v>23</v>
      </c>
      <c r="B1110" s="437" t="s">
        <v>1138</v>
      </c>
      <c r="C1110" s="445" t="s">
        <v>1139</v>
      </c>
      <c r="D1110" s="437" t="s">
        <v>318</v>
      </c>
      <c r="E1110" s="439">
        <v>65</v>
      </c>
      <c r="F1110" s="437">
        <v>150</v>
      </c>
      <c r="G1110" s="440">
        <f t="shared" si="35"/>
        <v>9750</v>
      </c>
      <c r="H1110" s="437" t="s">
        <v>1109</v>
      </c>
      <c r="I1110" s="437" t="s">
        <v>1109</v>
      </c>
      <c r="J1110" s="437" t="s">
        <v>1109</v>
      </c>
      <c r="K1110" s="437" t="s">
        <v>1109</v>
      </c>
      <c r="L1110" s="437" t="s">
        <v>1109</v>
      </c>
      <c r="M1110" s="437" t="s">
        <v>1109</v>
      </c>
      <c r="N1110" s="437" t="s">
        <v>1109</v>
      </c>
      <c r="O1110" s="437" t="s">
        <v>1109</v>
      </c>
    </row>
    <row r="1111" spans="1:15" ht="28.5">
      <c r="A1111" s="437">
        <v>24</v>
      </c>
      <c r="B1111" s="437" t="s">
        <v>1140</v>
      </c>
      <c r="C1111" s="445" t="s">
        <v>1141</v>
      </c>
      <c r="D1111" s="437" t="s">
        <v>318</v>
      </c>
      <c r="E1111" s="439">
        <v>105</v>
      </c>
      <c r="F1111" s="437">
        <v>150</v>
      </c>
      <c r="G1111" s="440">
        <f t="shared" si="35"/>
        <v>15750</v>
      </c>
      <c r="H1111" s="437" t="s">
        <v>1109</v>
      </c>
      <c r="I1111" s="437" t="s">
        <v>1109</v>
      </c>
      <c r="J1111" s="437" t="s">
        <v>1109</v>
      </c>
      <c r="K1111" s="437" t="s">
        <v>1109</v>
      </c>
      <c r="L1111" s="437" t="s">
        <v>1109</v>
      </c>
      <c r="M1111" s="437" t="s">
        <v>1109</v>
      </c>
      <c r="N1111" s="437" t="s">
        <v>1109</v>
      </c>
      <c r="O1111" s="437" t="s">
        <v>1109</v>
      </c>
    </row>
    <row r="1112" spans="1:15">
      <c r="A1112" s="437">
        <v>25</v>
      </c>
      <c r="B1112" s="437"/>
      <c r="C1112" s="445" t="s">
        <v>1142</v>
      </c>
      <c r="D1112" s="437" t="s">
        <v>21</v>
      </c>
      <c r="E1112" s="439">
        <v>1702.5</v>
      </c>
      <c r="F1112" s="437">
        <v>8</v>
      </c>
      <c r="G1112" s="440">
        <f t="shared" si="35"/>
        <v>13620</v>
      </c>
      <c r="H1112" s="437" t="s">
        <v>1109</v>
      </c>
      <c r="I1112" s="437" t="s">
        <v>1109</v>
      </c>
      <c r="J1112" s="437" t="s">
        <v>1109</v>
      </c>
      <c r="K1112" s="437" t="s">
        <v>1109</v>
      </c>
      <c r="L1112" s="437" t="s">
        <v>1109</v>
      </c>
      <c r="M1112" s="437" t="s">
        <v>1109</v>
      </c>
      <c r="N1112" s="437" t="s">
        <v>1109</v>
      </c>
      <c r="O1112" s="437" t="s">
        <v>1109</v>
      </c>
    </row>
    <row r="1113" spans="1:15">
      <c r="A1113" s="437">
        <v>26</v>
      </c>
      <c r="B1113" s="437"/>
      <c r="C1113" s="445" t="s">
        <v>1143</v>
      </c>
      <c r="D1113" s="437" t="s">
        <v>21</v>
      </c>
      <c r="E1113" s="439">
        <v>278</v>
      </c>
      <c r="F1113" s="437">
        <v>12</v>
      </c>
      <c r="G1113" s="440">
        <f t="shared" si="35"/>
        <v>3336</v>
      </c>
      <c r="H1113" s="437" t="s">
        <v>1109</v>
      </c>
      <c r="I1113" s="437" t="s">
        <v>1109</v>
      </c>
      <c r="J1113" s="437" t="s">
        <v>1109</v>
      </c>
      <c r="K1113" s="437" t="s">
        <v>1109</v>
      </c>
      <c r="L1113" s="437" t="s">
        <v>1109</v>
      </c>
      <c r="M1113" s="437" t="s">
        <v>1109</v>
      </c>
      <c r="N1113" s="437" t="s">
        <v>1109</v>
      </c>
      <c r="O1113" s="437" t="s">
        <v>1109</v>
      </c>
    </row>
    <row r="1114" spans="1:15">
      <c r="A1114" s="437">
        <v>27</v>
      </c>
      <c r="B1114" s="446" t="s">
        <v>1144</v>
      </c>
      <c r="C1114" s="449" t="s">
        <v>1145</v>
      </c>
      <c r="D1114" s="450" t="s">
        <v>21</v>
      </c>
      <c r="E1114" s="451">
        <v>818.47</v>
      </c>
      <c r="F1114" s="450">
        <v>6</v>
      </c>
      <c r="G1114" s="444">
        <f t="shared" si="35"/>
        <v>4910.82</v>
      </c>
      <c r="H1114" s="437" t="s">
        <v>1109</v>
      </c>
      <c r="I1114" s="437" t="s">
        <v>1109</v>
      </c>
      <c r="J1114" s="437" t="s">
        <v>1109</v>
      </c>
      <c r="K1114" s="437" t="s">
        <v>1109</v>
      </c>
      <c r="L1114" s="437" t="s">
        <v>1109</v>
      </c>
      <c r="M1114" s="437" t="s">
        <v>1109</v>
      </c>
      <c r="N1114" s="437" t="s">
        <v>1109</v>
      </c>
      <c r="O1114" s="437" t="s">
        <v>1109</v>
      </c>
    </row>
    <row r="1115" spans="1:15">
      <c r="A1115" s="437">
        <v>28</v>
      </c>
      <c r="B1115" s="437"/>
      <c r="C1115" s="445" t="s">
        <v>1146</v>
      </c>
      <c r="D1115" s="437" t="s">
        <v>21</v>
      </c>
      <c r="E1115" s="439">
        <v>6787.3</v>
      </c>
      <c r="F1115" s="437">
        <v>2</v>
      </c>
      <c r="G1115" s="440">
        <f t="shared" si="35"/>
        <v>13574.6</v>
      </c>
      <c r="H1115" s="437" t="s">
        <v>1109</v>
      </c>
      <c r="I1115" s="437" t="s">
        <v>1109</v>
      </c>
      <c r="J1115" s="437" t="s">
        <v>1109</v>
      </c>
      <c r="K1115" s="437" t="s">
        <v>1109</v>
      </c>
      <c r="L1115" s="437" t="s">
        <v>1109</v>
      </c>
      <c r="M1115" s="437" t="s">
        <v>1109</v>
      </c>
      <c r="N1115" s="437" t="s">
        <v>1109</v>
      </c>
      <c r="O1115" s="437" t="s">
        <v>1109</v>
      </c>
    </row>
    <row r="1116" spans="1:15">
      <c r="A1116" s="437">
        <v>29</v>
      </c>
      <c r="B1116" s="437"/>
      <c r="C1116" s="445" t="s">
        <v>1147</v>
      </c>
      <c r="D1116" s="437" t="s">
        <v>21</v>
      </c>
      <c r="E1116" s="439">
        <v>2250</v>
      </c>
      <c r="F1116" s="437">
        <v>5</v>
      </c>
      <c r="G1116" s="440">
        <f t="shared" si="35"/>
        <v>11250</v>
      </c>
      <c r="H1116" s="437" t="s">
        <v>1109</v>
      </c>
      <c r="I1116" s="437" t="s">
        <v>1109</v>
      </c>
      <c r="J1116" s="437" t="s">
        <v>1109</v>
      </c>
      <c r="K1116" s="437" t="s">
        <v>1109</v>
      </c>
      <c r="L1116" s="437" t="s">
        <v>1109</v>
      </c>
      <c r="M1116" s="437" t="s">
        <v>1109</v>
      </c>
      <c r="N1116" s="437" t="s">
        <v>1109</v>
      </c>
      <c r="O1116" s="437" t="s">
        <v>1109</v>
      </c>
    </row>
    <row r="1117" spans="1:15" ht="28.5">
      <c r="A1117" s="437">
        <v>30</v>
      </c>
      <c r="B1117" s="437" t="s">
        <v>1148</v>
      </c>
      <c r="C1117" s="445" t="s">
        <v>1149</v>
      </c>
      <c r="D1117" s="437" t="s">
        <v>21</v>
      </c>
      <c r="E1117" s="439">
        <v>1200</v>
      </c>
      <c r="F1117" s="437">
        <v>1</v>
      </c>
      <c r="G1117" s="440">
        <f t="shared" si="35"/>
        <v>1200</v>
      </c>
      <c r="H1117" s="437" t="s">
        <v>1109</v>
      </c>
      <c r="I1117" s="437" t="s">
        <v>1109</v>
      </c>
      <c r="J1117" s="437" t="s">
        <v>1109</v>
      </c>
      <c r="K1117" s="437" t="s">
        <v>1109</v>
      </c>
      <c r="L1117" s="437" t="s">
        <v>1109</v>
      </c>
      <c r="M1117" s="437" t="s">
        <v>1109</v>
      </c>
      <c r="N1117" s="437" t="s">
        <v>1109</v>
      </c>
      <c r="O1117" s="437" t="s">
        <v>1109</v>
      </c>
    </row>
    <row r="1118" spans="1:15" ht="28.5">
      <c r="A1118" s="437">
        <v>31</v>
      </c>
      <c r="B1118" s="437" t="s">
        <v>1150</v>
      </c>
      <c r="C1118" s="449" t="s">
        <v>1151</v>
      </c>
      <c r="D1118" s="442" t="s">
        <v>21</v>
      </c>
      <c r="E1118" s="443">
        <v>5000</v>
      </c>
      <c r="F1118" s="442">
        <v>10</v>
      </c>
      <c r="G1118" s="444">
        <f t="shared" si="35"/>
        <v>50000</v>
      </c>
      <c r="H1118" s="437" t="s">
        <v>1109</v>
      </c>
      <c r="I1118" s="437" t="s">
        <v>1109</v>
      </c>
      <c r="J1118" s="437" t="s">
        <v>1109</v>
      </c>
      <c r="K1118" s="437" t="s">
        <v>1109</v>
      </c>
      <c r="L1118" s="437" t="s">
        <v>1109</v>
      </c>
      <c r="M1118" s="437" t="s">
        <v>1109</v>
      </c>
      <c r="N1118" s="437" t="s">
        <v>1109</v>
      </c>
      <c r="O1118" s="437" t="s">
        <v>1109</v>
      </c>
    </row>
    <row r="1119" spans="1:15">
      <c r="A1119" s="437">
        <v>32</v>
      </c>
      <c r="B1119" s="437" t="s">
        <v>1152</v>
      </c>
      <c r="C1119" s="449" t="s">
        <v>1153</v>
      </c>
      <c r="D1119" s="442" t="s">
        <v>21</v>
      </c>
      <c r="E1119" s="443">
        <v>2258.6999999999998</v>
      </c>
      <c r="F1119" s="442">
        <v>28</v>
      </c>
      <c r="G1119" s="444">
        <f t="shared" si="35"/>
        <v>63243.599999999991</v>
      </c>
      <c r="H1119" s="437" t="s">
        <v>1109</v>
      </c>
      <c r="I1119" s="437" t="s">
        <v>1109</v>
      </c>
      <c r="J1119" s="437" t="s">
        <v>1109</v>
      </c>
      <c r="K1119" s="437" t="s">
        <v>1109</v>
      </c>
      <c r="L1119" s="437" t="s">
        <v>1109</v>
      </c>
      <c r="M1119" s="437" t="s">
        <v>1109</v>
      </c>
      <c r="N1119" s="437" t="s">
        <v>1109</v>
      </c>
      <c r="O1119" s="437" t="s">
        <v>1109</v>
      </c>
    </row>
    <row r="1120" spans="1:15" ht="28.5">
      <c r="A1120" s="437">
        <v>33</v>
      </c>
      <c r="B1120" s="437" t="s">
        <v>1154</v>
      </c>
      <c r="C1120" s="449" t="s">
        <v>1155</v>
      </c>
      <c r="D1120" s="437" t="s">
        <v>435</v>
      </c>
      <c r="E1120" s="439">
        <v>56.523000000000003</v>
      </c>
      <c r="F1120" s="437">
        <v>24</v>
      </c>
      <c r="G1120" s="440">
        <f t="shared" si="35"/>
        <v>1356.5520000000001</v>
      </c>
      <c r="H1120" s="437" t="s">
        <v>1109</v>
      </c>
      <c r="I1120" s="437" t="s">
        <v>1109</v>
      </c>
      <c r="J1120" s="437" t="s">
        <v>1109</v>
      </c>
      <c r="K1120" s="437" t="s">
        <v>1109</v>
      </c>
      <c r="L1120" s="437" t="s">
        <v>1109</v>
      </c>
      <c r="M1120" s="437" t="s">
        <v>1109</v>
      </c>
      <c r="N1120" s="437" t="s">
        <v>1109</v>
      </c>
      <c r="O1120" s="437" t="s">
        <v>1109</v>
      </c>
    </row>
    <row r="1121" spans="1:15" ht="28.5">
      <c r="A1121" s="437">
        <v>34</v>
      </c>
      <c r="B1121" s="437" t="s">
        <v>1156</v>
      </c>
      <c r="C1121" s="449" t="s">
        <v>1157</v>
      </c>
      <c r="D1121" s="437" t="s">
        <v>435</v>
      </c>
      <c r="E1121" s="439">
        <v>56.295999999999999</v>
      </c>
      <c r="F1121" s="437">
        <v>26</v>
      </c>
      <c r="G1121" s="440">
        <f t="shared" si="35"/>
        <v>1463.6959999999999</v>
      </c>
      <c r="H1121" s="437" t="s">
        <v>1109</v>
      </c>
      <c r="I1121" s="437" t="s">
        <v>1109</v>
      </c>
      <c r="J1121" s="437" t="s">
        <v>1109</v>
      </c>
      <c r="K1121" s="437" t="s">
        <v>1109</v>
      </c>
      <c r="L1121" s="437" t="s">
        <v>1109</v>
      </c>
      <c r="M1121" s="437" t="s">
        <v>1109</v>
      </c>
      <c r="N1121" s="437" t="s">
        <v>1109</v>
      </c>
      <c r="O1121" s="437" t="s">
        <v>1109</v>
      </c>
    </row>
    <row r="1122" spans="1:15" ht="28.5">
      <c r="A1122" s="437">
        <v>35</v>
      </c>
      <c r="B1122" s="437" t="s">
        <v>247</v>
      </c>
      <c r="C1122" s="445" t="s">
        <v>1158</v>
      </c>
      <c r="D1122" s="437" t="s">
        <v>1159</v>
      </c>
      <c r="E1122" s="439">
        <v>40000</v>
      </c>
      <c r="F1122" s="437">
        <v>2.1419999999999999</v>
      </c>
      <c r="G1122" s="440">
        <f t="shared" si="35"/>
        <v>85680</v>
      </c>
      <c r="H1122" s="437" t="s">
        <v>1109</v>
      </c>
      <c r="I1122" s="437" t="s">
        <v>1109</v>
      </c>
      <c r="J1122" s="437" t="s">
        <v>1109</v>
      </c>
      <c r="K1122" s="437" t="s">
        <v>1109</v>
      </c>
      <c r="L1122" s="437" t="s">
        <v>1109</v>
      </c>
      <c r="M1122" s="437" t="s">
        <v>1109</v>
      </c>
      <c r="N1122" s="437" t="s">
        <v>1109</v>
      </c>
      <c r="O1122" s="437" t="s">
        <v>1109</v>
      </c>
    </row>
    <row r="1123" spans="1:15">
      <c r="A1123" s="437">
        <v>36</v>
      </c>
      <c r="B1123" s="437" t="s">
        <v>270</v>
      </c>
      <c r="C1123" s="452" t="s">
        <v>1160</v>
      </c>
      <c r="D1123" s="437" t="s">
        <v>435</v>
      </c>
      <c r="E1123" s="439">
        <v>980</v>
      </c>
      <c r="F1123" s="437">
        <v>3</v>
      </c>
      <c r="G1123" s="440">
        <f t="shared" si="35"/>
        <v>2940</v>
      </c>
      <c r="H1123" s="437" t="s">
        <v>1109</v>
      </c>
      <c r="I1123" s="437" t="s">
        <v>1109</v>
      </c>
      <c r="J1123" s="437" t="s">
        <v>1109</v>
      </c>
      <c r="K1123" s="437" t="s">
        <v>1109</v>
      </c>
      <c r="L1123" s="437" t="s">
        <v>1109</v>
      </c>
      <c r="M1123" s="437" t="s">
        <v>1109</v>
      </c>
      <c r="N1123" s="437" t="s">
        <v>1109</v>
      </c>
      <c r="O1123" s="437" t="s">
        <v>1109</v>
      </c>
    </row>
    <row r="1124" spans="1:15">
      <c r="A1124" s="437">
        <v>37</v>
      </c>
      <c r="B1124" s="437"/>
      <c r="C1124" s="445" t="s">
        <v>1161</v>
      </c>
      <c r="D1124" s="437" t="s">
        <v>435</v>
      </c>
      <c r="E1124" s="439">
        <v>9068.65</v>
      </c>
      <c r="F1124" s="437">
        <v>1</v>
      </c>
      <c r="G1124" s="440">
        <f t="shared" si="35"/>
        <v>9068.65</v>
      </c>
      <c r="H1124" s="437" t="s">
        <v>1109</v>
      </c>
      <c r="I1124" s="437" t="s">
        <v>1109</v>
      </c>
      <c r="J1124" s="437" t="s">
        <v>1109</v>
      </c>
      <c r="K1124" s="437" t="s">
        <v>1109</v>
      </c>
      <c r="L1124" s="437" t="s">
        <v>1109</v>
      </c>
      <c r="M1124" s="437" t="s">
        <v>1109</v>
      </c>
      <c r="N1124" s="437" t="s">
        <v>1109</v>
      </c>
      <c r="O1124" s="437" t="s">
        <v>1109</v>
      </c>
    </row>
    <row r="1125" spans="1:15" ht="28.5">
      <c r="A1125" s="437">
        <v>38</v>
      </c>
      <c r="B1125" s="437" t="s">
        <v>1162</v>
      </c>
      <c r="C1125" s="445" t="s">
        <v>1163</v>
      </c>
      <c r="D1125" s="437" t="s">
        <v>435</v>
      </c>
      <c r="E1125" s="439">
        <v>1464.15</v>
      </c>
      <c r="F1125" s="437">
        <v>7</v>
      </c>
      <c r="G1125" s="440">
        <f t="shared" si="35"/>
        <v>10249.050000000001</v>
      </c>
      <c r="H1125" s="437" t="s">
        <v>1109</v>
      </c>
      <c r="I1125" s="437" t="s">
        <v>1109</v>
      </c>
      <c r="J1125" s="437" t="s">
        <v>1109</v>
      </c>
      <c r="K1125" s="437" t="s">
        <v>1109</v>
      </c>
      <c r="L1125" s="437" t="s">
        <v>1109</v>
      </c>
      <c r="M1125" s="437" t="s">
        <v>1109</v>
      </c>
      <c r="N1125" s="437" t="s">
        <v>1109</v>
      </c>
      <c r="O1125" s="437" t="s">
        <v>1109</v>
      </c>
    </row>
    <row r="1126" spans="1:15" ht="28.5">
      <c r="A1126" s="437">
        <v>39</v>
      </c>
      <c r="B1126" s="437" t="s">
        <v>1164</v>
      </c>
      <c r="C1126" s="445" t="s">
        <v>1165</v>
      </c>
      <c r="D1126" s="437" t="s">
        <v>435</v>
      </c>
      <c r="E1126" s="439">
        <v>3399.3249999999998</v>
      </c>
      <c r="F1126" s="437">
        <v>6</v>
      </c>
      <c r="G1126" s="440">
        <f t="shared" si="35"/>
        <v>20395.949999999997</v>
      </c>
      <c r="H1126" s="437" t="s">
        <v>1109</v>
      </c>
      <c r="I1126" s="437" t="s">
        <v>1109</v>
      </c>
      <c r="J1126" s="437" t="s">
        <v>1109</v>
      </c>
      <c r="K1126" s="437" t="s">
        <v>1109</v>
      </c>
      <c r="L1126" s="437" t="s">
        <v>1109</v>
      </c>
      <c r="M1126" s="437" t="s">
        <v>1109</v>
      </c>
      <c r="N1126" s="437" t="s">
        <v>1109</v>
      </c>
      <c r="O1126" s="437" t="s">
        <v>1109</v>
      </c>
    </row>
    <row r="1127" spans="1:15" ht="28.5">
      <c r="A1127" s="437">
        <v>40</v>
      </c>
      <c r="B1127" s="437" t="s">
        <v>1166</v>
      </c>
      <c r="C1127" s="445" t="s">
        <v>1167</v>
      </c>
      <c r="D1127" s="437" t="s">
        <v>435</v>
      </c>
      <c r="E1127" s="439">
        <v>4534.3249999999998</v>
      </c>
      <c r="F1127" s="437">
        <v>3</v>
      </c>
      <c r="G1127" s="440">
        <f t="shared" si="35"/>
        <v>13602.974999999999</v>
      </c>
      <c r="H1127" s="437" t="s">
        <v>1109</v>
      </c>
      <c r="I1127" s="437" t="s">
        <v>1109</v>
      </c>
      <c r="J1127" s="437" t="s">
        <v>1109</v>
      </c>
      <c r="K1127" s="437" t="s">
        <v>1109</v>
      </c>
      <c r="L1127" s="437" t="s">
        <v>1109</v>
      </c>
      <c r="M1127" s="437" t="s">
        <v>1109</v>
      </c>
      <c r="N1127" s="437" t="s">
        <v>1109</v>
      </c>
      <c r="O1127" s="437" t="s">
        <v>1109</v>
      </c>
    </row>
    <row r="1128" spans="1:15" ht="28.5">
      <c r="A1128" s="437">
        <v>41</v>
      </c>
      <c r="B1128" s="437" t="s">
        <v>1168</v>
      </c>
      <c r="C1128" s="445" t="s">
        <v>1169</v>
      </c>
      <c r="D1128" s="437" t="s">
        <v>1170</v>
      </c>
      <c r="E1128" s="439">
        <v>755</v>
      </c>
      <c r="F1128" s="437">
        <v>116</v>
      </c>
      <c r="G1128" s="440">
        <f t="shared" si="35"/>
        <v>87580</v>
      </c>
      <c r="H1128" s="437" t="s">
        <v>1109</v>
      </c>
      <c r="I1128" s="437" t="s">
        <v>1109</v>
      </c>
      <c r="J1128" s="437" t="s">
        <v>1109</v>
      </c>
      <c r="K1128" s="437" t="s">
        <v>1109</v>
      </c>
      <c r="L1128" s="437" t="s">
        <v>1109</v>
      </c>
      <c r="M1128" s="437" t="s">
        <v>1109</v>
      </c>
      <c r="N1128" s="437" t="s">
        <v>1109</v>
      </c>
      <c r="O1128" s="437" t="s">
        <v>1109</v>
      </c>
    </row>
    <row r="1129" spans="1:15">
      <c r="A1129" s="437">
        <v>42</v>
      </c>
      <c r="B1129" s="437" t="s">
        <v>1171</v>
      </c>
      <c r="C1129" s="445" t="s">
        <v>1172</v>
      </c>
      <c r="D1129" s="437" t="s">
        <v>435</v>
      </c>
      <c r="E1129" s="439">
        <v>2860.0185700000002</v>
      </c>
      <c r="F1129" s="437">
        <v>4</v>
      </c>
      <c r="G1129" s="440">
        <f t="shared" si="35"/>
        <v>11440.074280000001</v>
      </c>
      <c r="H1129" s="437" t="s">
        <v>1109</v>
      </c>
      <c r="I1129" s="437" t="s">
        <v>1109</v>
      </c>
      <c r="J1129" s="437" t="s">
        <v>1109</v>
      </c>
      <c r="K1129" s="437" t="s">
        <v>1109</v>
      </c>
      <c r="L1129" s="437" t="s">
        <v>1109</v>
      </c>
      <c r="M1129" s="437" t="s">
        <v>1109</v>
      </c>
      <c r="N1129" s="437" t="s">
        <v>1109</v>
      </c>
      <c r="O1129" s="437" t="s">
        <v>1109</v>
      </c>
    </row>
    <row r="1130" spans="1:15">
      <c r="A1130" s="437">
        <v>43</v>
      </c>
      <c r="B1130" s="437"/>
      <c r="C1130" s="445" t="s">
        <v>1173</v>
      </c>
      <c r="D1130" s="437" t="s">
        <v>1159</v>
      </c>
      <c r="E1130" s="439">
        <v>108393.3033</v>
      </c>
      <c r="F1130" s="437">
        <v>8.6999999999999994E-2</v>
      </c>
      <c r="G1130" s="440">
        <f t="shared" si="35"/>
        <v>9430.2173870999995</v>
      </c>
      <c r="H1130" s="437" t="s">
        <v>1109</v>
      </c>
      <c r="I1130" s="437" t="s">
        <v>1109</v>
      </c>
      <c r="J1130" s="437" t="s">
        <v>1109</v>
      </c>
      <c r="K1130" s="437" t="s">
        <v>1109</v>
      </c>
      <c r="L1130" s="437" t="s">
        <v>1109</v>
      </c>
      <c r="M1130" s="437" t="s">
        <v>1109</v>
      </c>
      <c r="N1130" s="437" t="s">
        <v>1109</v>
      </c>
      <c r="O1130" s="437" t="s">
        <v>1109</v>
      </c>
    </row>
    <row r="1131" spans="1:15" ht="28.5">
      <c r="A1131" s="437">
        <v>44</v>
      </c>
      <c r="B1131" s="437" t="s">
        <v>1174</v>
      </c>
      <c r="C1131" s="449" t="s">
        <v>1175</v>
      </c>
      <c r="D1131" s="442" t="s">
        <v>152</v>
      </c>
      <c r="E1131" s="443">
        <v>5096.1499999999996</v>
      </c>
      <c r="F1131" s="442">
        <v>2</v>
      </c>
      <c r="G1131" s="444">
        <f t="shared" si="35"/>
        <v>10192.299999999999</v>
      </c>
      <c r="H1131" s="437" t="s">
        <v>1109</v>
      </c>
      <c r="I1131" s="437" t="s">
        <v>1109</v>
      </c>
      <c r="J1131" s="437" t="s">
        <v>1109</v>
      </c>
      <c r="K1131" s="437" t="s">
        <v>1109</v>
      </c>
      <c r="L1131" s="437" t="s">
        <v>1109</v>
      </c>
      <c r="M1131" s="437" t="s">
        <v>1109</v>
      </c>
      <c r="N1131" s="437" t="s">
        <v>1109</v>
      </c>
      <c r="O1131" s="437" t="s">
        <v>1109</v>
      </c>
    </row>
    <row r="1132" spans="1:15">
      <c r="A1132" s="437">
        <v>45</v>
      </c>
      <c r="B1132" s="437"/>
      <c r="C1132" s="449" t="s">
        <v>1176</v>
      </c>
      <c r="D1132" s="442" t="s">
        <v>318</v>
      </c>
      <c r="E1132" s="443">
        <v>584</v>
      </c>
      <c r="F1132" s="442">
        <v>19</v>
      </c>
      <c r="G1132" s="444">
        <f t="shared" si="35"/>
        <v>11096</v>
      </c>
      <c r="H1132" s="437" t="s">
        <v>1109</v>
      </c>
      <c r="I1132" s="437" t="s">
        <v>1109</v>
      </c>
      <c r="J1132" s="437" t="s">
        <v>1109</v>
      </c>
      <c r="K1132" s="437" t="s">
        <v>1109</v>
      </c>
      <c r="L1132" s="437" t="s">
        <v>1109</v>
      </c>
      <c r="M1132" s="437" t="s">
        <v>1109</v>
      </c>
      <c r="N1132" s="437" t="s">
        <v>1109</v>
      </c>
      <c r="O1132" s="437" t="s">
        <v>1109</v>
      </c>
    </row>
    <row r="1133" spans="1:15" ht="28.5">
      <c r="A1133" s="437">
        <v>46</v>
      </c>
      <c r="B1133" s="437" t="s">
        <v>1177</v>
      </c>
      <c r="C1133" s="449" t="s">
        <v>1178</v>
      </c>
      <c r="D1133" s="442" t="s">
        <v>318</v>
      </c>
      <c r="E1133" s="443">
        <v>279.89999999999998</v>
      </c>
      <c r="F1133" s="442">
        <v>70</v>
      </c>
      <c r="G1133" s="444">
        <f t="shared" si="35"/>
        <v>19593</v>
      </c>
      <c r="H1133" s="437" t="s">
        <v>1109</v>
      </c>
      <c r="I1133" s="437" t="s">
        <v>1109</v>
      </c>
      <c r="J1133" s="437" t="s">
        <v>1109</v>
      </c>
      <c r="K1133" s="437" t="s">
        <v>1109</v>
      </c>
      <c r="L1133" s="437" t="s">
        <v>1109</v>
      </c>
      <c r="M1133" s="437" t="s">
        <v>1109</v>
      </c>
      <c r="N1133" s="437" t="s">
        <v>1109</v>
      </c>
      <c r="O1133" s="437" t="s">
        <v>1109</v>
      </c>
    </row>
    <row r="1134" spans="1:15">
      <c r="A1134" s="437">
        <v>47</v>
      </c>
      <c r="B1134" s="437"/>
      <c r="C1134" s="449" t="s">
        <v>1179</v>
      </c>
      <c r="D1134" s="442" t="s">
        <v>318</v>
      </c>
      <c r="E1134" s="443">
        <v>3123.24</v>
      </c>
      <c r="F1134" s="442">
        <v>25</v>
      </c>
      <c r="G1134" s="444">
        <f t="shared" si="35"/>
        <v>78081</v>
      </c>
      <c r="H1134" s="437" t="s">
        <v>1109</v>
      </c>
      <c r="I1134" s="437" t="s">
        <v>1109</v>
      </c>
      <c r="J1134" s="437" t="s">
        <v>1109</v>
      </c>
      <c r="K1134" s="437" t="s">
        <v>1109</v>
      </c>
      <c r="L1134" s="437" t="s">
        <v>1109</v>
      </c>
      <c r="M1134" s="437" t="s">
        <v>1109</v>
      </c>
      <c r="N1134" s="437" t="s">
        <v>1109</v>
      </c>
      <c r="O1134" s="437" t="s">
        <v>1109</v>
      </c>
    </row>
    <row r="1135" spans="1:15">
      <c r="A1135" s="437">
        <v>48</v>
      </c>
      <c r="B1135" s="437" t="s">
        <v>1180</v>
      </c>
      <c r="C1135" s="445" t="s">
        <v>1181</v>
      </c>
      <c r="D1135" s="437" t="s">
        <v>152</v>
      </c>
      <c r="E1135" s="439">
        <v>3955.4749999999999</v>
      </c>
      <c r="F1135" s="437">
        <v>3</v>
      </c>
      <c r="G1135" s="440">
        <f t="shared" si="35"/>
        <v>11866.424999999999</v>
      </c>
      <c r="H1135" s="437" t="s">
        <v>1109</v>
      </c>
      <c r="I1135" s="437" t="s">
        <v>1109</v>
      </c>
      <c r="J1135" s="437" t="s">
        <v>1109</v>
      </c>
      <c r="K1135" s="437" t="s">
        <v>1109</v>
      </c>
      <c r="L1135" s="437" t="s">
        <v>1109</v>
      </c>
      <c r="M1135" s="437" t="s">
        <v>1109</v>
      </c>
      <c r="N1135" s="437" t="s">
        <v>1109</v>
      </c>
      <c r="O1135" s="437" t="s">
        <v>1109</v>
      </c>
    </row>
    <row r="1136" spans="1:15">
      <c r="A1136" s="437">
        <v>49</v>
      </c>
      <c r="B1136" s="437" t="s">
        <v>1182</v>
      </c>
      <c r="C1136" s="445" t="s">
        <v>1183</v>
      </c>
      <c r="D1136" s="437" t="s">
        <v>152</v>
      </c>
      <c r="E1136" s="439">
        <v>3961.15</v>
      </c>
      <c r="F1136" s="437">
        <v>4</v>
      </c>
      <c r="G1136" s="440">
        <f t="shared" si="35"/>
        <v>15844.6</v>
      </c>
      <c r="H1136" s="437" t="s">
        <v>1109</v>
      </c>
      <c r="I1136" s="437" t="s">
        <v>1109</v>
      </c>
      <c r="J1136" s="437" t="s">
        <v>1109</v>
      </c>
      <c r="K1136" s="437" t="s">
        <v>1109</v>
      </c>
      <c r="L1136" s="437" t="s">
        <v>1109</v>
      </c>
      <c r="M1136" s="437" t="s">
        <v>1109</v>
      </c>
      <c r="N1136" s="437" t="s">
        <v>1109</v>
      </c>
      <c r="O1136" s="437" t="s">
        <v>1109</v>
      </c>
    </row>
    <row r="1137" spans="1:15">
      <c r="A1137" s="437">
        <v>50</v>
      </c>
      <c r="B1137" s="437" t="s">
        <v>1184</v>
      </c>
      <c r="C1137" s="445" t="s">
        <v>1185</v>
      </c>
      <c r="D1137" s="437" t="s">
        <v>152</v>
      </c>
      <c r="E1137" s="439">
        <v>3389.11</v>
      </c>
      <c r="F1137" s="437">
        <v>5</v>
      </c>
      <c r="G1137" s="440">
        <f t="shared" si="35"/>
        <v>16945.55</v>
      </c>
      <c r="H1137" s="437" t="s">
        <v>1109</v>
      </c>
      <c r="I1137" s="437" t="s">
        <v>1109</v>
      </c>
      <c r="J1137" s="437" t="s">
        <v>1109</v>
      </c>
      <c r="K1137" s="437" t="s">
        <v>1109</v>
      </c>
      <c r="L1137" s="437" t="s">
        <v>1109</v>
      </c>
      <c r="M1137" s="437" t="s">
        <v>1109</v>
      </c>
      <c r="N1137" s="437" t="s">
        <v>1109</v>
      </c>
      <c r="O1137" s="437" t="s">
        <v>1109</v>
      </c>
    </row>
    <row r="1138" spans="1:15">
      <c r="A1138" s="437">
        <v>51</v>
      </c>
      <c r="B1138" s="437"/>
      <c r="C1138" s="445" t="s">
        <v>1186</v>
      </c>
      <c r="D1138" s="437" t="s">
        <v>152</v>
      </c>
      <c r="E1138" s="439">
        <v>2814.8</v>
      </c>
      <c r="F1138" s="437">
        <v>4</v>
      </c>
      <c r="G1138" s="440">
        <f t="shared" si="35"/>
        <v>11259.2</v>
      </c>
      <c r="H1138" s="437" t="s">
        <v>1109</v>
      </c>
      <c r="I1138" s="437" t="s">
        <v>1109</v>
      </c>
      <c r="J1138" s="437" t="s">
        <v>1109</v>
      </c>
      <c r="K1138" s="437" t="s">
        <v>1109</v>
      </c>
      <c r="L1138" s="437" t="s">
        <v>1109</v>
      </c>
      <c r="M1138" s="437" t="s">
        <v>1109</v>
      </c>
      <c r="N1138" s="437" t="s">
        <v>1109</v>
      </c>
      <c r="O1138" s="437" t="s">
        <v>1109</v>
      </c>
    </row>
    <row r="1139" spans="1:15" ht="28.5">
      <c r="A1139" s="437">
        <v>52</v>
      </c>
      <c r="B1139" s="437" t="s">
        <v>1187</v>
      </c>
      <c r="C1139" s="449" t="s">
        <v>1188</v>
      </c>
      <c r="D1139" s="442" t="s">
        <v>394</v>
      </c>
      <c r="E1139" s="443">
        <v>6129</v>
      </c>
      <c r="F1139" s="442">
        <v>4</v>
      </c>
      <c r="G1139" s="444">
        <f t="shared" si="35"/>
        <v>24516</v>
      </c>
      <c r="H1139" s="437" t="s">
        <v>1109</v>
      </c>
      <c r="I1139" s="437" t="s">
        <v>1109</v>
      </c>
      <c r="J1139" s="437" t="s">
        <v>1109</v>
      </c>
      <c r="K1139" s="437" t="s">
        <v>1109</v>
      </c>
      <c r="L1139" s="437" t="s">
        <v>1109</v>
      </c>
      <c r="M1139" s="437" t="s">
        <v>1109</v>
      </c>
      <c r="N1139" s="437" t="s">
        <v>1109</v>
      </c>
      <c r="O1139" s="437" t="s">
        <v>1109</v>
      </c>
    </row>
    <row r="1140" spans="1:15">
      <c r="A1140" s="437">
        <v>53</v>
      </c>
      <c r="B1140" s="437"/>
      <c r="C1140" s="449" t="s">
        <v>1189</v>
      </c>
      <c r="D1140" s="442" t="s">
        <v>318</v>
      </c>
      <c r="E1140" s="443">
        <v>5</v>
      </c>
      <c r="F1140" s="442">
        <v>410</v>
      </c>
      <c r="G1140" s="444">
        <f t="shared" si="35"/>
        <v>2050</v>
      </c>
      <c r="H1140" s="437" t="s">
        <v>1109</v>
      </c>
      <c r="I1140" s="437" t="s">
        <v>1109</v>
      </c>
      <c r="J1140" s="437" t="s">
        <v>1109</v>
      </c>
      <c r="K1140" s="437" t="s">
        <v>1109</v>
      </c>
      <c r="L1140" s="437" t="s">
        <v>1109</v>
      </c>
      <c r="M1140" s="437" t="s">
        <v>1109</v>
      </c>
      <c r="N1140" s="437" t="s">
        <v>1109</v>
      </c>
      <c r="O1140" s="437" t="s">
        <v>1109</v>
      </c>
    </row>
    <row r="1141" spans="1:15" ht="28.5">
      <c r="A1141" s="437">
        <v>54</v>
      </c>
      <c r="B1141" s="437" t="s">
        <v>258</v>
      </c>
      <c r="C1141" s="449" t="s">
        <v>259</v>
      </c>
      <c r="D1141" s="442" t="s">
        <v>562</v>
      </c>
      <c r="E1141" s="443">
        <v>82500</v>
      </c>
      <c r="F1141" s="442">
        <v>6.9180000000000001</v>
      </c>
      <c r="G1141" s="444">
        <f t="shared" si="35"/>
        <v>570735</v>
      </c>
      <c r="H1141" s="437" t="s">
        <v>1109</v>
      </c>
      <c r="I1141" s="437" t="s">
        <v>1109</v>
      </c>
      <c r="J1141" s="437" t="s">
        <v>1109</v>
      </c>
      <c r="K1141" s="437" t="s">
        <v>1109</v>
      </c>
      <c r="L1141" s="437" t="s">
        <v>1109</v>
      </c>
      <c r="M1141" s="437" t="s">
        <v>1109</v>
      </c>
      <c r="N1141" s="437" t="s">
        <v>1109</v>
      </c>
      <c r="O1141" s="437" t="s">
        <v>1109</v>
      </c>
    </row>
    <row r="1142" spans="1:15" ht="28.5">
      <c r="A1142" s="437">
        <v>55</v>
      </c>
      <c r="B1142" s="437" t="s">
        <v>1190</v>
      </c>
      <c r="C1142" s="445" t="s">
        <v>1191</v>
      </c>
      <c r="D1142" s="437" t="s">
        <v>152</v>
      </c>
      <c r="E1142" s="439">
        <v>4000</v>
      </c>
      <c r="F1142" s="437">
        <v>3</v>
      </c>
      <c r="G1142" s="440">
        <f t="shared" si="35"/>
        <v>12000</v>
      </c>
      <c r="H1142" s="437" t="s">
        <v>1109</v>
      </c>
      <c r="I1142" s="437" t="s">
        <v>1109</v>
      </c>
      <c r="J1142" s="437" t="s">
        <v>1109</v>
      </c>
      <c r="K1142" s="437" t="s">
        <v>1109</v>
      </c>
      <c r="L1142" s="437" t="s">
        <v>1109</v>
      </c>
      <c r="M1142" s="437" t="s">
        <v>1109</v>
      </c>
      <c r="N1142" s="437" t="s">
        <v>1109</v>
      </c>
      <c r="O1142" s="437" t="s">
        <v>1109</v>
      </c>
    </row>
    <row r="1143" spans="1:15">
      <c r="A1143" s="437">
        <v>56</v>
      </c>
      <c r="B1143" s="437" t="s">
        <v>254</v>
      </c>
      <c r="C1143" s="445" t="s">
        <v>1112</v>
      </c>
      <c r="D1143" s="437" t="s">
        <v>20</v>
      </c>
      <c r="E1143" s="439">
        <v>4580</v>
      </c>
      <c r="F1143" s="437">
        <v>1</v>
      </c>
      <c r="G1143" s="440">
        <f t="shared" si="35"/>
        <v>4580</v>
      </c>
      <c r="H1143" s="437" t="s">
        <v>1109</v>
      </c>
      <c r="I1143" s="437" t="s">
        <v>1109</v>
      </c>
      <c r="J1143" s="437" t="s">
        <v>1109</v>
      </c>
      <c r="K1143" s="437" t="s">
        <v>1109</v>
      </c>
      <c r="L1143" s="437" t="s">
        <v>1109</v>
      </c>
      <c r="M1143" s="437" t="s">
        <v>1109</v>
      </c>
      <c r="N1143" s="437" t="s">
        <v>1109</v>
      </c>
      <c r="O1143" s="437" t="s">
        <v>1109</v>
      </c>
    </row>
    <row r="1144" spans="1:15">
      <c r="A1144" s="437">
        <v>57</v>
      </c>
      <c r="B1144" s="437" t="s">
        <v>1192</v>
      </c>
      <c r="C1144" s="445" t="s">
        <v>1193</v>
      </c>
      <c r="D1144" s="437" t="s">
        <v>20</v>
      </c>
      <c r="E1144" s="439">
        <v>1259.5</v>
      </c>
      <c r="F1144" s="437">
        <v>6</v>
      </c>
      <c r="G1144" s="440">
        <f t="shared" si="35"/>
        <v>7557</v>
      </c>
      <c r="H1144" s="437" t="s">
        <v>1109</v>
      </c>
      <c r="I1144" s="437" t="s">
        <v>1109</v>
      </c>
      <c r="J1144" s="437" t="s">
        <v>1109</v>
      </c>
      <c r="K1144" s="437" t="s">
        <v>1109</v>
      </c>
      <c r="L1144" s="437" t="s">
        <v>1109</v>
      </c>
      <c r="M1144" s="437" t="s">
        <v>1109</v>
      </c>
      <c r="N1144" s="437" t="s">
        <v>1109</v>
      </c>
      <c r="O1144" s="437" t="s">
        <v>1109</v>
      </c>
    </row>
    <row r="1145" spans="1:15">
      <c r="A1145" s="437">
        <v>58</v>
      </c>
      <c r="B1145" s="437" t="s">
        <v>281</v>
      </c>
      <c r="C1145" s="445" t="s">
        <v>1194</v>
      </c>
      <c r="D1145" s="437" t="s">
        <v>20</v>
      </c>
      <c r="E1145" s="439">
        <v>1374</v>
      </c>
      <c r="F1145" s="437">
        <v>10</v>
      </c>
      <c r="G1145" s="440">
        <f t="shared" si="35"/>
        <v>13740</v>
      </c>
      <c r="H1145" s="437" t="s">
        <v>1109</v>
      </c>
      <c r="I1145" s="437" t="s">
        <v>1109</v>
      </c>
      <c r="J1145" s="437" t="s">
        <v>1109</v>
      </c>
      <c r="K1145" s="437" t="s">
        <v>1109</v>
      </c>
      <c r="L1145" s="437" t="s">
        <v>1109</v>
      </c>
      <c r="M1145" s="437" t="s">
        <v>1109</v>
      </c>
      <c r="N1145" s="437" t="s">
        <v>1109</v>
      </c>
      <c r="O1145" s="437" t="s">
        <v>1109</v>
      </c>
    </row>
    <row r="1146" spans="1:15">
      <c r="A1146" s="437">
        <v>59</v>
      </c>
      <c r="B1146" s="437" t="s">
        <v>1195</v>
      </c>
      <c r="C1146" s="445" t="s">
        <v>1196</v>
      </c>
      <c r="D1146" s="437" t="s">
        <v>20</v>
      </c>
      <c r="E1146" s="439">
        <v>458</v>
      </c>
      <c r="F1146" s="437">
        <v>1</v>
      </c>
      <c r="G1146" s="440">
        <f t="shared" si="35"/>
        <v>458</v>
      </c>
      <c r="H1146" s="437" t="s">
        <v>1109</v>
      </c>
      <c r="I1146" s="437" t="s">
        <v>1109</v>
      </c>
      <c r="J1146" s="437" t="s">
        <v>1109</v>
      </c>
      <c r="K1146" s="437" t="s">
        <v>1109</v>
      </c>
      <c r="L1146" s="437" t="s">
        <v>1109</v>
      </c>
      <c r="M1146" s="437" t="s">
        <v>1109</v>
      </c>
      <c r="N1146" s="437" t="s">
        <v>1109</v>
      </c>
      <c r="O1146" s="437" t="s">
        <v>1109</v>
      </c>
    </row>
    <row r="1147" spans="1:15">
      <c r="A1147" s="437">
        <v>60</v>
      </c>
      <c r="B1147" s="437" t="s">
        <v>1197</v>
      </c>
      <c r="C1147" s="445" t="s">
        <v>1198</v>
      </c>
      <c r="D1147" s="437" t="s">
        <v>152</v>
      </c>
      <c r="E1147" s="439">
        <v>572.5</v>
      </c>
      <c r="F1147" s="437">
        <v>1</v>
      </c>
      <c r="G1147" s="440">
        <f t="shared" si="35"/>
        <v>572.5</v>
      </c>
      <c r="H1147" s="437" t="s">
        <v>1109</v>
      </c>
      <c r="I1147" s="437" t="s">
        <v>1109</v>
      </c>
      <c r="J1147" s="437" t="s">
        <v>1109</v>
      </c>
      <c r="K1147" s="437" t="s">
        <v>1109</v>
      </c>
      <c r="L1147" s="437" t="s">
        <v>1109</v>
      </c>
      <c r="M1147" s="437" t="s">
        <v>1109</v>
      </c>
      <c r="N1147" s="437" t="s">
        <v>1109</v>
      </c>
      <c r="O1147" s="437" t="s">
        <v>1109</v>
      </c>
    </row>
    <row r="1148" spans="1:15">
      <c r="A1148" s="437">
        <v>61</v>
      </c>
      <c r="B1148" s="437" t="s">
        <v>266</v>
      </c>
      <c r="C1148" s="445" t="s">
        <v>1199</v>
      </c>
      <c r="D1148" s="437" t="s">
        <v>152</v>
      </c>
      <c r="E1148" s="439">
        <v>572.5</v>
      </c>
      <c r="F1148" s="437">
        <v>10</v>
      </c>
      <c r="G1148" s="440">
        <f t="shared" si="35"/>
        <v>5725</v>
      </c>
      <c r="H1148" s="437" t="s">
        <v>1109</v>
      </c>
      <c r="I1148" s="437" t="s">
        <v>1109</v>
      </c>
      <c r="J1148" s="437" t="s">
        <v>1109</v>
      </c>
      <c r="K1148" s="437" t="s">
        <v>1109</v>
      </c>
      <c r="L1148" s="437" t="s">
        <v>1109</v>
      </c>
      <c r="M1148" s="437" t="s">
        <v>1109</v>
      </c>
      <c r="N1148" s="437" t="s">
        <v>1109</v>
      </c>
      <c r="O1148" s="437" t="s">
        <v>1109</v>
      </c>
    </row>
    <row r="1149" spans="1:15">
      <c r="A1149" s="437">
        <v>62</v>
      </c>
      <c r="B1149" s="437" t="s">
        <v>284</v>
      </c>
      <c r="C1149" s="445" t="s">
        <v>1200</v>
      </c>
      <c r="D1149" s="437" t="s">
        <v>152</v>
      </c>
      <c r="E1149" s="439">
        <v>572.5</v>
      </c>
      <c r="F1149" s="437">
        <v>8</v>
      </c>
      <c r="G1149" s="440">
        <f t="shared" si="35"/>
        <v>4580</v>
      </c>
      <c r="H1149" s="437" t="s">
        <v>1109</v>
      </c>
      <c r="I1149" s="437" t="s">
        <v>1109</v>
      </c>
      <c r="J1149" s="437" t="s">
        <v>1109</v>
      </c>
      <c r="K1149" s="437" t="s">
        <v>1109</v>
      </c>
      <c r="L1149" s="437" t="s">
        <v>1109</v>
      </c>
      <c r="M1149" s="437" t="s">
        <v>1109</v>
      </c>
      <c r="N1149" s="437" t="s">
        <v>1109</v>
      </c>
      <c r="O1149" s="437" t="s">
        <v>1109</v>
      </c>
    </row>
    <row r="1150" spans="1:15">
      <c r="A1150" s="437">
        <v>63</v>
      </c>
      <c r="B1150" s="437" t="s">
        <v>1201</v>
      </c>
      <c r="C1150" s="445" t="s">
        <v>1202</v>
      </c>
      <c r="D1150" s="437" t="s">
        <v>152</v>
      </c>
      <c r="E1150" s="439">
        <v>572.5</v>
      </c>
      <c r="F1150" s="437">
        <v>1</v>
      </c>
      <c r="G1150" s="440">
        <f t="shared" si="35"/>
        <v>572.5</v>
      </c>
      <c r="H1150" s="437" t="s">
        <v>1109</v>
      </c>
      <c r="I1150" s="437" t="s">
        <v>1109</v>
      </c>
      <c r="J1150" s="437" t="s">
        <v>1109</v>
      </c>
      <c r="K1150" s="437" t="s">
        <v>1109</v>
      </c>
      <c r="L1150" s="437" t="s">
        <v>1109</v>
      </c>
      <c r="M1150" s="437" t="s">
        <v>1109</v>
      </c>
      <c r="N1150" s="437" t="s">
        <v>1109</v>
      </c>
      <c r="O1150" s="437" t="s">
        <v>1109</v>
      </c>
    </row>
    <row r="1151" spans="1:15">
      <c r="A1151" s="437">
        <v>64</v>
      </c>
      <c r="B1151" s="437"/>
      <c r="C1151" s="445" t="s">
        <v>1203</v>
      </c>
      <c r="D1151" s="437" t="s">
        <v>20</v>
      </c>
      <c r="E1151" s="439">
        <v>12595</v>
      </c>
      <c r="F1151" s="437">
        <v>1</v>
      </c>
      <c r="G1151" s="440">
        <f t="shared" si="35"/>
        <v>12595</v>
      </c>
      <c r="H1151" s="437" t="s">
        <v>1109</v>
      </c>
      <c r="I1151" s="437" t="s">
        <v>1109</v>
      </c>
      <c r="J1151" s="437" t="s">
        <v>1109</v>
      </c>
      <c r="K1151" s="437" t="s">
        <v>1109</v>
      </c>
      <c r="L1151" s="437" t="s">
        <v>1109</v>
      </c>
      <c r="M1151" s="437" t="s">
        <v>1109</v>
      </c>
      <c r="N1151" s="437" t="s">
        <v>1109</v>
      </c>
      <c r="O1151" s="437" t="s">
        <v>1109</v>
      </c>
    </row>
    <row r="1152" spans="1:15">
      <c r="A1152" s="437">
        <v>65</v>
      </c>
      <c r="B1152" s="437" t="s">
        <v>1204</v>
      </c>
      <c r="C1152" s="445" t="s">
        <v>1205</v>
      </c>
      <c r="D1152" s="437" t="s">
        <v>20</v>
      </c>
      <c r="E1152" s="439">
        <v>12595</v>
      </c>
      <c r="F1152" s="437">
        <v>1</v>
      </c>
      <c r="G1152" s="440">
        <f t="shared" si="35"/>
        <v>12595</v>
      </c>
      <c r="H1152" s="437" t="s">
        <v>1109</v>
      </c>
      <c r="I1152" s="437" t="s">
        <v>1109</v>
      </c>
      <c r="J1152" s="437" t="s">
        <v>1109</v>
      </c>
      <c r="K1152" s="437" t="s">
        <v>1109</v>
      </c>
      <c r="L1152" s="437" t="s">
        <v>1109</v>
      </c>
      <c r="M1152" s="437" t="s">
        <v>1109</v>
      </c>
      <c r="N1152" s="437" t="s">
        <v>1109</v>
      </c>
      <c r="O1152" s="437" t="s">
        <v>1109</v>
      </c>
    </row>
    <row r="1153" spans="1:15">
      <c r="A1153" s="437">
        <v>66</v>
      </c>
      <c r="B1153" s="437" t="s">
        <v>1206</v>
      </c>
      <c r="C1153" s="445" t="s">
        <v>1207</v>
      </c>
      <c r="D1153" s="437" t="s">
        <v>20</v>
      </c>
      <c r="E1153" s="439">
        <v>572.5</v>
      </c>
      <c r="F1153" s="437">
        <v>1</v>
      </c>
      <c r="G1153" s="440">
        <f t="shared" ref="G1153:G1216" si="36">E1153*F1153</f>
        <v>572.5</v>
      </c>
      <c r="H1153" s="437" t="s">
        <v>1109</v>
      </c>
      <c r="I1153" s="437" t="s">
        <v>1109</v>
      </c>
      <c r="J1153" s="437" t="s">
        <v>1109</v>
      </c>
      <c r="K1153" s="437" t="s">
        <v>1109</v>
      </c>
      <c r="L1153" s="437" t="s">
        <v>1109</v>
      </c>
      <c r="M1153" s="437" t="s">
        <v>1109</v>
      </c>
      <c r="N1153" s="437" t="s">
        <v>1109</v>
      </c>
      <c r="O1153" s="437" t="s">
        <v>1109</v>
      </c>
    </row>
    <row r="1154" spans="1:15">
      <c r="A1154" s="437">
        <v>67</v>
      </c>
      <c r="B1154" s="437"/>
      <c r="C1154" s="453" t="s">
        <v>1208</v>
      </c>
      <c r="D1154" s="454" t="s">
        <v>152</v>
      </c>
      <c r="E1154" s="454">
        <v>5665.92</v>
      </c>
      <c r="F1154" s="454">
        <v>2</v>
      </c>
      <c r="G1154" s="440">
        <f t="shared" si="36"/>
        <v>11331.84</v>
      </c>
      <c r="H1154" s="437" t="s">
        <v>1109</v>
      </c>
      <c r="I1154" s="437" t="s">
        <v>1109</v>
      </c>
      <c r="J1154" s="437" t="s">
        <v>1109</v>
      </c>
      <c r="K1154" s="437" t="s">
        <v>1109</v>
      </c>
      <c r="L1154" s="437" t="s">
        <v>1109</v>
      </c>
      <c r="M1154" s="437" t="s">
        <v>1109</v>
      </c>
      <c r="N1154" s="437" t="s">
        <v>1109</v>
      </c>
      <c r="O1154" s="437" t="s">
        <v>1109</v>
      </c>
    </row>
    <row r="1155" spans="1:15" ht="28.5">
      <c r="A1155" s="437">
        <v>68</v>
      </c>
      <c r="B1155" s="437" t="s">
        <v>1209</v>
      </c>
      <c r="C1155" s="453" t="s">
        <v>1210</v>
      </c>
      <c r="D1155" s="454" t="s">
        <v>152</v>
      </c>
      <c r="E1155" s="455">
        <v>18892.5</v>
      </c>
      <c r="F1155" s="454">
        <v>1</v>
      </c>
      <c r="G1155" s="440">
        <f t="shared" si="36"/>
        <v>18892.5</v>
      </c>
      <c r="H1155" s="437" t="s">
        <v>1109</v>
      </c>
      <c r="I1155" s="437" t="s">
        <v>1109</v>
      </c>
      <c r="J1155" s="437" t="s">
        <v>1109</v>
      </c>
      <c r="K1155" s="437" t="s">
        <v>1109</v>
      </c>
      <c r="L1155" s="437" t="s">
        <v>1109</v>
      </c>
      <c r="M1155" s="437" t="s">
        <v>1109</v>
      </c>
      <c r="N1155" s="437" t="s">
        <v>1109</v>
      </c>
      <c r="O1155" s="437" t="s">
        <v>1109</v>
      </c>
    </row>
    <row r="1156" spans="1:15">
      <c r="A1156" s="437">
        <v>69</v>
      </c>
      <c r="B1156" s="437"/>
      <c r="C1156" s="445" t="s">
        <v>1211</v>
      </c>
      <c r="D1156" s="454" t="s">
        <v>152</v>
      </c>
      <c r="E1156" s="455">
        <v>2290</v>
      </c>
      <c r="F1156" s="454">
        <v>6</v>
      </c>
      <c r="G1156" s="440">
        <f t="shared" si="36"/>
        <v>13740</v>
      </c>
      <c r="H1156" s="437" t="s">
        <v>1109</v>
      </c>
      <c r="I1156" s="437" t="s">
        <v>1109</v>
      </c>
      <c r="J1156" s="437" t="s">
        <v>1109</v>
      </c>
      <c r="K1156" s="437" t="s">
        <v>1109</v>
      </c>
      <c r="L1156" s="437" t="s">
        <v>1109</v>
      </c>
      <c r="M1156" s="437" t="s">
        <v>1109</v>
      </c>
      <c r="N1156" s="437" t="s">
        <v>1109</v>
      </c>
      <c r="O1156" s="437" t="s">
        <v>1109</v>
      </c>
    </row>
    <row r="1157" spans="1:15">
      <c r="A1157" s="437">
        <v>70</v>
      </c>
      <c r="B1157" s="437"/>
      <c r="C1157" s="453" t="s">
        <v>1212</v>
      </c>
      <c r="D1157" s="454" t="s">
        <v>152</v>
      </c>
      <c r="E1157" s="455">
        <v>1145</v>
      </c>
      <c r="F1157" s="454">
        <v>6</v>
      </c>
      <c r="G1157" s="440">
        <f t="shared" si="36"/>
        <v>6870</v>
      </c>
      <c r="H1157" s="437" t="s">
        <v>1109</v>
      </c>
      <c r="I1157" s="437" t="s">
        <v>1109</v>
      </c>
      <c r="J1157" s="437" t="s">
        <v>1109</v>
      </c>
      <c r="K1157" s="437" t="s">
        <v>1109</v>
      </c>
      <c r="L1157" s="437" t="s">
        <v>1109</v>
      </c>
      <c r="M1157" s="437" t="s">
        <v>1109</v>
      </c>
      <c r="N1157" s="437" t="s">
        <v>1109</v>
      </c>
      <c r="O1157" s="437" t="s">
        <v>1109</v>
      </c>
    </row>
    <row r="1158" spans="1:15">
      <c r="A1158" s="437">
        <v>71</v>
      </c>
      <c r="B1158" s="437"/>
      <c r="C1158" s="453" t="s">
        <v>1213</v>
      </c>
      <c r="D1158" s="454" t="s">
        <v>152</v>
      </c>
      <c r="E1158" s="455">
        <v>1145</v>
      </c>
      <c r="F1158" s="454">
        <v>6</v>
      </c>
      <c r="G1158" s="440">
        <f t="shared" si="36"/>
        <v>6870</v>
      </c>
      <c r="H1158" s="437" t="s">
        <v>1109</v>
      </c>
      <c r="I1158" s="437" t="s">
        <v>1109</v>
      </c>
      <c r="J1158" s="437" t="s">
        <v>1109</v>
      </c>
      <c r="K1158" s="437" t="s">
        <v>1109</v>
      </c>
      <c r="L1158" s="437" t="s">
        <v>1109</v>
      </c>
      <c r="M1158" s="437" t="s">
        <v>1109</v>
      </c>
      <c r="N1158" s="437" t="s">
        <v>1109</v>
      </c>
      <c r="O1158" s="437" t="s">
        <v>1109</v>
      </c>
    </row>
    <row r="1159" spans="1:15">
      <c r="A1159" s="437">
        <v>72</v>
      </c>
      <c r="B1159" s="437"/>
      <c r="C1159" s="453" t="s">
        <v>1214</v>
      </c>
      <c r="D1159" s="454" t="s">
        <v>152</v>
      </c>
      <c r="E1159" s="455">
        <v>1145</v>
      </c>
      <c r="F1159" s="454">
        <v>3</v>
      </c>
      <c r="G1159" s="440">
        <f t="shared" si="36"/>
        <v>3435</v>
      </c>
      <c r="H1159" s="437" t="s">
        <v>1109</v>
      </c>
      <c r="I1159" s="437" t="s">
        <v>1109</v>
      </c>
      <c r="J1159" s="437" t="s">
        <v>1109</v>
      </c>
      <c r="K1159" s="437" t="s">
        <v>1109</v>
      </c>
      <c r="L1159" s="437" t="s">
        <v>1109</v>
      </c>
      <c r="M1159" s="437" t="s">
        <v>1109</v>
      </c>
      <c r="N1159" s="437" t="s">
        <v>1109</v>
      </c>
      <c r="O1159" s="437" t="s">
        <v>1109</v>
      </c>
    </row>
    <row r="1160" spans="1:15">
      <c r="A1160" s="437">
        <v>73</v>
      </c>
      <c r="B1160" s="437"/>
      <c r="C1160" s="453" t="s">
        <v>1215</v>
      </c>
      <c r="D1160" s="454" t="s">
        <v>152</v>
      </c>
      <c r="E1160" s="455">
        <v>1145</v>
      </c>
      <c r="F1160" s="454">
        <v>3</v>
      </c>
      <c r="G1160" s="440">
        <f t="shared" si="36"/>
        <v>3435</v>
      </c>
      <c r="H1160" s="437" t="s">
        <v>1109</v>
      </c>
      <c r="I1160" s="437" t="s">
        <v>1109</v>
      </c>
      <c r="J1160" s="437" t="s">
        <v>1109</v>
      </c>
      <c r="K1160" s="437" t="s">
        <v>1109</v>
      </c>
      <c r="L1160" s="437" t="s">
        <v>1109</v>
      </c>
      <c r="M1160" s="437" t="s">
        <v>1109</v>
      </c>
      <c r="N1160" s="437" t="s">
        <v>1109</v>
      </c>
      <c r="O1160" s="437" t="s">
        <v>1109</v>
      </c>
    </row>
    <row r="1161" spans="1:15">
      <c r="A1161" s="437">
        <v>74</v>
      </c>
      <c r="B1161" s="437"/>
      <c r="C1161" s="453" t="s">
        <v>1216</v>
      </c>
      <c r="D1161" s="454" t="s">
        <v>152</v>
      </c>
      <c r="E1161" s="455">
        <v>1145</v>
      </c>
      <c r="F1161" s="454">
        <v>3</v>
      </c>
      <c r="G1161" s="440">
        <f t="shared" si="36"/>
        <v>3435</v>
      </c>
      <c r="H1161" s="437" t="s">
        <v>1109</v>
      </c>
      <c r="I1161" s="437" t="s">
        <v>1109</v>
      </c>
      <c r="J1161" s="437" t="s">
        <v>1109</v>
      </c>
      <c r="K1161" s="437" t="s">
        <v>1109</v>
      </c>
      <c r="L1161" s="437" t="s">
        <v>1109</v>
      </c>
      <c r="M1161" s="437" t="s">
        <v>1109</v>
      </c>
      <c r="N1161" s="437" t="s">
        <v>1109</v>
      </c>
      <c r="O1161" s="437" t="s">
        <v>1109</v>
      </c>
    </row>
    <row r="1162" spans="1:15">
      <c r="A1162" s="437">
        <v>75</v>
      </c>
      <c r="B1162" s="437"/>
      <c r="C1162" s="453" t="s">
        <v>1217</v>
      </c>
      <c r="D1162" s="454" t="s">
        <v>152</v>
      </c>
      <c r="E1162" s="455">
        <v>1145</v>
      </c>
      <c r="F1162" s="454">
        <v>6</v>
      </c>
      <c r="G1162" s="440">
        <f t="shared" si="36"/>
        <v>6870</v>
      </c>
      <c r="H1162" s="437" t="s">
        <v>1109</v>
      </c>
      <c r="I1162" s="437" t="s">
        <v>1109</v>
      </c>
      <c r="J1162" s="437" t="s">
        <v>1109</v>
      </c>
      <c r="K1162" s="437" t="s">
        <v>1109</v>
      </c>
      <c r="L1162" s="437" t="s">
        <v>1109</v>
      </c>
      <c r="M1162" s="437" t="s">
        <v>1109</v>
      </c>
      <c r="N1162" s="437" t="s">
        <v>1109</v>
      </c>
      <c r="O1162" s="437" t="s">
        <v>1109</v>
      </c>
    </row>
    <row r="1163" spans="1:15">
      <c r="A1163" s="437">
        <v>76</v>
      </c>
      <c r="B1163" s="437"/>
      <c r="C1163" s="445" t="s">
        <v>1218</v>
      </c>
      <c r="D1163" s="454" t="s">
        <v>152</v>
      </c>
      <c r="E1163" s="455">
        <v>2290</v>
      </c>
      <c r="F1163" s="454">
        <v>1</v>
      </c>
      <c r="G1163" s="440">
        <f t="shared" si="36"/>
        <v>2290</v>
      </c>
      <c r="H1163" s="437" t="s">
        <v>1109</v>
      </c>
      <c r="I1163" s="437" t="s">
        <v>1109</v>
      </c>
      <c r="J1163" s="437" t="s">
        <v>1109</v>
      </c>
      <c r="K1163" s="437" t="s">
        <v>1109</v>
      </c>
      <c r="L1163" s="437" t="s">
        <v>1109</v>
      </c>
      <c r="M1163" s="437" t="s">
        <v>1109</v>
      </c>
      <c r="N1163" s="437" t="s">
        <v>1109</v>
      </c>
      <c r="O1163" s="437" t="s">
        <v>1109</v>
      </c>
    </row>
    <row r="1164" spans="1:15">
      <c r="A1164" s="437">
        <v>77</v>
      </c>
      <c r="B1164" s="437"/>
      <c r="C1164" s="445" t="s">
        <v>1219</v>
      </c>
      <c r="D1164" s="454" t="s">
        <v>152</v>
      </c>
      <c r="E1164" s="455">
        <v>2290</v>
      </c>
      <c r="F1164" s="454">
        <v>1</v>
      </c>
      <c r="G1164" s="440">
        <f t="shared" si="36"/>
        <v>2290</v>
      </c>
      <c r="H1164" s="437" t="s">
        <v>1109</v>
      </c>
      <c r="I1164" s="437" t="s">
        <v>1109</v>
      </c>
      <c r="J1164" s="437" t="s">
        <v>1109</v>
      </c>
      <c r="K1164" s="437" t="s">
        <v>1109</v>
      </c>
      <c r="L1164" s="437" t="s">
        <v>1109</v>
      </c>
      <c r="M1164" s="437" t="s">
        <v>1109</v>
      </c>
      <c r="N1164" s="437" t="s">
        <v>1109</v>
      </c>
      <c r="O1164" s="437" t="s">
        <v>1109</v>
      </c>
    </row>
    <row r="1165" spans="1:15" ht="28.5">
      <c r="A1165" s="437">
        <v>78</v>
      </c>
      <c r="B1165" s="437" t="s">
        <v>1220</v>
      </c>
      <c r="C1165" s="453" t="s">
        <v>1221</v>
      </c>
      <c r="D1165" s="454" t="s">
        <v>152</v>
      </c>
      <c r="E1165" s="455">
        <v>1030.5</v>
      </c>
      <c r="F1165" s="454">
        <v>20</v>
      </c>
      <c r="G1165" s="440">
        <f t="shared" si="36"/>
        <v>20610</v>
      </c>
      <c r="H1165" s="437" t="s">
        <v>1109</v>
      </c>
      <c r="I1165" s="437" t="s">
        <v>1109</v>
      </c>
      <c r="J1165" s="437" t="s">
        <v>1109</v>
      </c>
      <c r="K1165" s="437" t="s">
        <v>1109</v>
      </c>
      <c r="L1165" s="437" t="s">
        <v>1109</v>
      </c>
      <c r="M1165" s="437" t="s">
        <v>1109</v>
      </c>
      <c r="N1165" s="437" t="s">
        <v>1109</v>
      </c>
      <c r="O1165" s="437" t="s">
        <v>1109</v>
      </c>
    </row>
    <row r="1166" spans="1:15">
      <c r="A1166" s="437">
        <v>79</v>
      </c>
      <c r="B1166" s="437"/>
      <c r="C1166" s="453" t="s">
        <v>1222</v>
      </c>
      <c r="D1166" s="454" t="s">
        <v>152</v>
      </c>
      <c r="E1166" s="455">
        <v>2290</v>
      </c>
      <c r="F1166" s="454">
        <v>2</v>
      </c>
      <c r="G1166" s="440">
        <f t="shared" si="36"/>
        <v>4580</v>
      </c>
      <c r="H1166" s="437" t="s">
        <v>1109</v>
      </c>
      <c r="I1166" s="437" t="s">
        <v>1109</v>
      </c>
      <c r="J1166" s="437" t="s">
        <v>1109</v>
      </c>
      <c r="K1166" s="437" t="s">
        <v>1109</v>
      </c>
      <c r="L1166" s="437" t="s">
        <v>1109</v>
      </c>
      <c r="M1166" s="437" t="s">
        <v>1109</v>
      </c>
      <c r="N1166" s="437" t="s">
        <v>1109</v>
      </c>
      <c r="O1166" s="437" t="s">
        <v>1109</v>
      </c>
    </row>
    <row r="1167" spans="1:15">
      <c r="A1167" s="437">
        <v>80</v>
      </c>
      <c r="B1167" s="437"/>
      <c r="C1167" s="453" t="s">
        <v>1223</v>
      </c>
      <c r="D1167" s="454" t="s">
        <v>152</v>
      </c>
      <c r="E1167" s="455">
        <v>2290</v>
      </c>
      <c r="F1167" s="454">
        <v>1</v>
      </c>
      <c r="G1167" s="440">
        <f t="shared" si="36"/>
        <v>2290</v>
      </c>
      <c r="H1167" s="437" t="s">
        <v>1109</v>
      </c>
      <c r="I1167" s="437" t="s">
        <v>1109</v>
      </c>
      <c r="J1167" s="437" t="s">
        <v>1109</v>
      </c>
      <c r="K1167" s="437" t="s">
        <v>1109</v>
      </c>
      <c r="L1167" s="437" t="s">
        <v>1109</v>
      </c>
      <c r="M1167" s="437" t="s">
        <v>1109</v>
      </c>
      <c r="N1167" s="437" t="s">
        <v>1109</v>
      </c>
      <c r="O1167" s="437" t="s">
        <v>1109</v>
      </c>
    </row>
    <row r="1168" spans="1:15">
      <c r="A1168" s="437">
        <v>81</v>
      </c>
      <c r="B1168" s="437"/>
      <c r="C1168" s="453" t="s">
        <v>1224</v>
      </c>
      <c r="D1168" s="454" t="s">
        <v>152</v>
      </c>
      <c r="E1168" s="455">
        <v>572.5</v>
      </c>
      <c r="F1168" s="454">
        <v>4</v>
      </c>
      <c r="G1168" s="440">
        <f t="shared" si="36"/>
        <v>2290</v>
      </c>
      <c r="H1168" s="437" t="s">
        <v>1109</v>
      </c>
      <c r="I1168" s="437" t="s">
        <v>1109</v>
      </c>
      <c r="J1168" s="437" t="s">
        <v>1109</v>
      </c>
      <c r="K1168" s="437" t="s">
        <v>1109</v>
      </c>
      <c r="L1168" s="437" t="s">
        <v>1109</v>
      </c>
      <c r="M1168" s="437" t="s">
        <v>1109</v>
      </c>
      <c r="N1168" s="437" t="s">
        <v>1109</v>
      </c>
      <c r="O1168" s="437" t="s">
        <v>1109</v>
      </c>
    </row>
    <row r="1169" spans="1:15" ht="28.5">
      <c r="A1169" s="437">
        <v>82</v>
      </c>
      <c r="B1169" s="437" t="s">
        <v>1128</v>
      </c>
      <c r="C1169" s="453" t="s">
        <v>1225</v>
      </c>
      <c r="D1169" s="454" t="s">
        <v>555</v>
      </c>
      <c r="E1169" s="456">
        <v>18000</v>
      </c>
      <c r="F1169" s="454">
        <v>11</v>
      </c>
      <c r="G1169" s="440">
        <f t="shared" si="36"/>
        <v>198000</v>
      </c>
      <c r="H1169" s="437" t="s">
        <v>1109</v>
      </c>
      <c r="I1169" s="437" t="s">
        <v>1109</v>
      </c>
      <c r="J1169" s="437" t="s">
        <v>1109</v>
      </c>
      <c r="K1169" s="437" t="s">
        <v>1109</v>
      </c>
      <c r="L1169" s="437" t="s">
        <v>1109</v>
      </c>
      <c r="M1169" s="437" t="s">
        <v>1109</v>
      </c>
      <c r="N1169" s="437" t="s">
        <v>1109</v>
      </c>
      <c r="O1169" s="437" t="s">
        <v>1109</v>
      </c>
    </row>
    <row r="1170" spans="1:15" ht="28.5">
      <c r="A1170" s="437">
        <v>83</v>
      </c>
      <c r="B1170" s="437" t="s">
        <v>1226</v>
      </c>
      <c r="C1170" s="453" t="s">
        <v>1227</v>
      </c>
      <c r="D1170" s="454" t="s">
        <v>555</v>
      </c>
      <c r="E1170" s="456">
        <v>20000</v>
      </c>
      <c r="F1170" s="454">
        <v>9</v>
      </c>
      <c r="G1170" s="440">
        <f t="shared" si="36"/>
        <v>180000</v>
      </c>
      <c r="H1170" s="437" t="s">
        <v>1109</v>
      </c>
      <c r="I1170" s="437" t="s">
        <v>1109</v>
      </c>
      <c r="J1170" s="437" t="s">
        <v>1109</v>
      </c>
      <c r="K1170" s="437" t="s">
        <v>1109</v>
      </c>
      <c r="L1170" s="437" t="s">
        <v>1109</v>
      </c>
      <c r="M1170" s="437" t="s">
        <v>1109</v>
      </c>
      <c r="N1170" s="437" t="s">
        <v>1109</v>
      </c>
      <c r="O1170" s="437" t="s">
        <v>1109</v>
      </c>
    </row>
    <row r="1171" spans="1:15" ht="28.5">
      <c r="A1171" s="437">
        <v>84</v>
      </c>
      <c r="B1171" s="437" t="s">
        <v>1228</v>
      </c>
      <c r="C1171" s="453" t="s">
        <v>1229</v>
      </c>
      <c r="D1171" s="454" t="s">
        <v>555</v>
      </c>
      <c r="E1171" s="456">
        <v>100000</v>
      </c>
      <c r="F1171" s="454">
        <v>3</v>
      </c>
      <c r="G1171" s="440">
        <f t="shared" si="36"/>
        <v>300000</v>
      </c>
      <c r="H1171" s="437" t="s">
        <v>1109</v>
      </c>
      <c r="I1171" s="437" t="s">
        <v>1109</v>
      </c>
      <c r="J1171" s="437" t="s">
        <v>1109</v>
      </c>
      <c r="K1171" s="437" t="s">
        <v>1109</v>
      </c>
      <c r="L1171" s="437" t="s">
        <v>1109</v>
      </c>
      <c r="M1171" s="437" t="s">
        <v>1109</v>
      </c>
      <c r="N1171" s="437" t="s">
        <v>1109</v>
      </c>
      <c r="O1171" s="437" t="s">
        <v>1109</v>
      </c>
    </row>
    <row r="1172" spans="1:15" ht="28.5">
      <c r="A1172" s="437">
        <v>85</v>
      </c>
      <c r="B1172" s="437" t="s">
        <v>1228</v>
      </c>
      <c r="C1172" s="453" t="s">
        <v>1230</v>
      </c>
      <c r="D1172" s="454" t="s">
        <v>555</v>
      </c>
      <c r="E1172" s="456">
        <v>20000</v>
      </c>
      <c r="F1172" s="454">
        <v>12</v>
      </c>
      <c r="G1172" s="440">
        <f t="shared" si="36"/>
        <v>240000</v>
      </c>
      <c r="H1172" s="437" t="s">
        <v>1109</v>
      </c>
      <c r="I1172" s="437" t="s">
        <v>1109</v>
      </c>
      <c r="J1172" s="437" t="s">
        <v>1109</v>
      </c>
      <c r="K1172" s="437" t="s">
        <v>1109</v>
      </c>
      <c r="L1172" s="437" t="s">
        <v>1109</v>
      </c>
      <c r="M1172" s="437" t="s">
        <v>1109</v>
      </c>
      <c r="N1172" s="437" t="s">
        <v>1109</v>
      </c>
      <c r="O1172" s="437" t="s">
        <v>1109</v>
      </c>
    </row>
    <row r="1173" spans="1:15" ht="28.5">
      <c r="A1173" s="437">
        <v>86</v>
      </c>
      <c r="B1173" s="437" t="s">
        <v>24</v>
      </c>
      <c r="C1173" s="453" t="s">
        <v>1231</v>
      </c>
      <c r="D1173" s="454" t="s">
        <v>555</v>
      </c>
      <c r="E1173" s="456">
        <v>12000</v>
      </c>
      <c r="F1173" s="454">
        <v>3</v>
      </c>
      <c r="G1173" s="440">
        <f t="shared" si="36"/>
        <v>36000</v>
      </c>
      <c r="H1173" s="437" t="s">
        <v>1109</v>
      </c>
      <c r="I1173" s="437" t="s">
        <v>1109</v>
      </c>
      <c r="J1173" s="437" t="s">
        <v>1109</v>
      </c>
      <c r="K1173" s="437" t="s">
        <v>1109</v>
      </c>
      <c r="L1173" s="437" t="s">
        <v>1109</v>
      </c>
      <c r="M1173" s="437" t="s">
        <v>1109</v>
      </c>
      <c r="N1173" s="437" t="s">
        <v>1109</v>
      </c>
      <c r="O1173" s="437" t="s">
        <v>1109</v>
      </c>
    </row>
    <row r="1174" spans="1:15" ht="28.5">
      <c r="A1174" s="437">
        <v>87</v>
      </c>
      <c r="B1174" s="437" t="s">
        <v>24</v>
      </c>
      <c r="C1174" s="453" t="s">
        <v>1232</v>
      </c>
      <c r="D1174" s="454" t="s">
        <v>555</v>
      </c>
      <c r="E1174" s="456">
        <v>5000</v>
      </c>
      <c r="F1174" s="454">
        <v>12</v>
      </c>
      <c r="G1174" s="440">
        <f t="shared" si="36"/>
        <v>60000</v>
      </c>
      <c r="H1174" s="437" t="s">
        <v>1109</v>
      </c>
      <c r="I1174" s="437" t="s">
        <v>1109</v>
      </c>
      <c r="J1174" s="437" t="s">
        <v>1109</v>
      </c>
      <c r="K1174" s="437" t="s">
        <v>1109</v>
      </c>
      <c r="L1174" s="437" t="s">
        <v>1109</v>
      </c>
      <c r="M1174" s="437" t="s">
        <v>1109</v>
      </c>
      <c r="N1174" s="437" t="s">
        <v>1109</v>
      </c>
      <c r="O1174" s="437" t="s">
        <v>1109</v>
      </c>
    </row>
    <row r="1175" spans="1:15" ht="28.5">
      <c r="A1175" s="437">
        <v>88</v>
      </c>
      <c r="B1175" s="437" t="s">
        <v>1209</v>
      </c>
      <c r="C1175" s="453" t="s">
        <v>1233</v>
      </c>
      <c r="D1175" s="454" t="s">
        <v>555</v>
      </c>
      <c r="E1175" s="456">
        <v>2000</v>
      </c>
      <c r="F1175" s="454">
        <v>3</v>
      </c>
      <c r="G1175" s="440">
        <f t="shared" si="36"/>
        <v>6000</v>
      </c>
      <c r="H1175" s="437" t="s">
        <v>1109</v>
      </c>
      <c r="I1175" s="437" t="s">
        <v>1109</v>
      </c>
      <c r="J1175" s="437" t="s">
        <v>1109</v>
      </c>
      <c r="K1175" s="437" t="s">
        <v>1109</v>
      </c>
      <c r="L1175" s="437" t="s">
        <v>1109</v>
      </c>
      <c r="M1175" s="437" t="s">
        <v>1109</v>
      </c>
      <c r="N1175" s="437" t="s">
        <v>1109</v>
      </c>
      <c r="O1175" s="437" t="s">
        <v>1109</v>
      </c>
    </row>
    <row r="1176" spans="1:15">
      <c r="A1176" s="437">
        <v>89</v>
      </c>
      <c r="B1176" s="437"/>
      <c r="C1176" s="445" t="s">
        <v>1234</v>
      </c>
      <c r="D1176" s="454" t="s">
        <v>559</v>
      </c>
      <c r="E1176" s="455">
        <v>68.25</v>
      </c>
      <c r="F1176" s="454">
        <v>2619</v>
      </c>
      <c r="G1176" s="440">
        <f t="shared" si="36"/>
        <v>178746.75</v>
      </c>
      <c r="H1176" s="437" t="s">
        <v>1109</v>
      </c>
      <c r="I1176" s="437" t="s">
        <v>1109</v>
      </c>
      <c r="J1176" s="437" t="s">
        <v>1109</v>
      </c>
      <c r="K1176" s="437" t="s">
        <v>1109</v>
      </c>
      <c r="L1176" s="437" t="s">
        <v>1109</v>
      </c>
      <c r="M1176" s="437" t="s">
        <v>1109</v>
      </c>
      <c r="N1176" s="437" t="s">
        <v>1109</v>
      </c>
      <c r="O1176" s="437" t="s">
        <v>1109</v>
      </c>
    </row>
    <row r="1177" spans="1:15">
      <c r="A1177" s="437">
        <v>90</v>
      </c>
      <c r="B1177" s="437"/>
      <c r="C1177" s="445" t="s">
        <v>1235</v>
      </c>
      <c r="D1177" s="454" t="s">
        <v>559</v>
      </c>
      <c r="E1177" s="455">
        <v>63</v>
      </c>
      <c r="F1177" s="457">
        <v>1874.076</v>
      </c>
      <c r="G1177" s="440">
        <f t="shared" si="36"/>
        <v>118066.788</v>
      </c>
      <c r="H1177" s="437" t="s">
        <v>1109</v>
      </c>
      <c r="I1177" s="437" t="s">
        <v>1109</v>
      </c>
      <c r="J1177" s="437" t="s">
        <v>1109</v>
      </c>
      <c r="K1177" s="437" t="s">
        <v>1109</v>
      </c>
      <c r="L1177" s="437" t="s">
        <v>1109</v>
      </c>
      <c r="M1177" s="437" t="s">
        <v>1109</v>
      </c>
      <c r="N1177" s="437" t="s">
        <v>1109</v>
      </c>
      <c r="O1177" s="437" t="s">
        <v>1109</v>
      </c>
    </row>
    <row r="1178" spans="1:15" ht="28.5">
      <c r="A1178" s="437">
        <v>91</v>
      </c>
      <c r="B1178" s="437"/>
      <c r="C1178" s="445" t="s">
        <v>1236</v>
      </c>
      <c r="D1178" s="454" t="s">
        <v>1237</v>
      </c>
      <c r="E1178" s="455">
        <v>420</v>
      </c>
      <c r="F1178" s="454">
        <v>459</v>
      </c>
      <c r="G1178" s="440">
        <f t="shared" si="36"/>
        <v>192780</v>
      </c>
      <c r="H1178" s="437" t="s">
        <v>1109</v>
      </c>
      <c r="I1178" s="437" t="s">
        <v>1109</v>
      </c>
      <c r="J1178" s="437" t="s">
        <v>1109</v>
      </c>
      <c r="K1178" s="437" t="s">
        <v>1109</v>
      </c>
      <c r="L1178" s="437" t="s">
        <v>1109</v>
      </c>
      <c r="M1178" s="437" t="s">
        <v>1109</v>
      </c>
      <c r="N1178" s="437" t="s">
        <v>1109</v>
      </c>
      <c r="O1178" s="437" t="s">
        <v>1109</v>
      </c>
    </row>
    <row r="1179" spans="1:15">
      <c r="A1179" s="437">
        <v>92</v>
      </c>
      <c r="B1179" s="437"/>
      <c r="C1179" s="445" t="s">
        <v>1238</v>
      </c>
      <c r="D1179" s="454" t="s">
        <v>559</v>
      </c>
      <c r="E1179" s="455">
        <v>84</v>
      </c>
      <c r="F1179" s="454">
        <v>80</v>
      </c>
      <c r="G1179" s="440">
        <f t="shared" si="36"/>
        <v>6720</v>
      </c>
      <c r="H1179" s="437" t="s">
        <v>1109</v>
      </c>
      <c r="I1179" s="437" t="s">
        <v>1109</v>
      </c>
      <c r="J1179" s="437" t="s">
        <v>1109</v>
      </c>
      <c r="K1179" s="437" t="s">
        <v>1109</v>
      </c>
      <c r="L1179" s="437" t="s">
        <v>1109</v>
      </c>
      <c r="M1179" s="437" t="s">
        <v>1109</v>
      </c>
      <c r="N1179" s="437" t="s">
        <v>1109</v>
      </c>
      <c r="O1179" s="437" t="s">
        <v>1109</v>
      </c>
    </row>
    <row r="1180" spans="1:15">
      <c r="A1180" s="437">
        <v>93</v>
      </c>
      <c r="B1180" s="437"/>
      <c r="C1180" s="445" t="s">
        <v>1239</v>
      </c>
      <c r="D1180" s="457" t="s">
        <v>555</v>
      </c>
      <c r="E1180" s="455">
        <v>569.35</v>
      </c>
      <c r="F1180" s="454">
        <v>190</v>
      </c>
      <c r="G1180" s="440">
        <f t="shared" si="36"/>
        <v>108176.5</v>
      </c>
      <c r="H1180" s="437" t="s">
        <v>1109</v>
      </c>
      <c r="I1180" s="437" t="s">
        <v>1109</v>
      </c>
      <c r="J1180" s="437" t="s">
        <v>1109</v>
      </c>
      <c r="K1180" s="437" t="s">
        <v>1109</v>
      </c>
      <c r="L1180" s="437" t="s">
        <v>1109</v>
      </c>
      <c r="M1180" s="437" t="s">
        <v>1109</v>
      </c>
      <c r="N1180" s="437" t="s">
        <v>1109</v>
      </c>
      <c r="O1180" s="437" t="s">
        <v>1109</v>
      </c>
    </row>
    <row r="1181" spans="1:15">
      <c r="A1181" s="437">
        <v>94</v>
      </c>
      <c r="B1181" s="437"/>
      <c r="C1181" s="445" t="s">
        <v>1240</v>
      </c>
      <c r="D1181" s="457" t="s">
        <v>891</v>
      </c>
      <c r="E1181" s="455">
        <v>584.1</v>
      </c>
      <c r="F1181" s="454">
        <v>15</v>
      </c>
      <c r="G1181" s="440">
        <f t="shared" si="36"/>
        <v>8761.5</v>
      </c>
      <c r="H1181" s="437" t="s">
        <v>1109</v>
      </c>
      <c r="I1181" s="437" t="s">
        <v>1109</v>
      </c>
      <c r="J1181" s="437" t="s">
        <v>1109</v>
      </c>
      <c r="K1181" s="437" t="s">
        <v>1109</v>
      </c>
      <c r="L1181" s="437" t="s">
        <v>1109</v>
      </c>
      <c r="M1181" s="437" t="s">
        <v>1109</v>
      </c>
      <c r="N1181" s="437" t="s">
        <v>1109</v>
      </c>
      <c r="O1181" s="437" t="s">
        <v>1109</v>
      </c>
    </row>
    <row r="1182" spans="1:15" ht="28.5">
      <c r="A1182" s="437">
        <v>95</v>
      </c>
      <c r="B1182" s="437" t="s">
        <v>1241</v>
      </c>
      <c r="C1182" s="445" t="s">
        <v>1242</v>
      </c>
      <c r="D1182" s="457" t="s">
        <v>555</v>
      </c>
      <c r="E1182" s="455">
        <v>3923.5</v>
      </c>
      <c r="F1182" s="454">
        <v>2</v>
      </c>
      <c r="G1182" s="440">
        <f t="shared" si="36"/>
        <v>7847</v>
      </c>
      <c r="H1182" s="437" t="s">
        <v>1109</v>
      </c>
      <c r="I1182" s="437" t="s">
        <v>1109</v>
      </c>
      <c r="J1182" s="437" t="s">
        <v>1109</v>
      </c>
      <c r="K1182" s="437" t="s">
        <v>1109</v>
      </c>
      <c r="L1182" s="437" t="s">
        <v>1109</v>
      </c>
      <c r="M1182" s="437" t="s">
        <v>1109</v>
      </c>
      <c r="N1182" s="437" t="s">
        <v>1109</v>
      </c>
      <c r="O1182" s="437" t="s">
        <v>1109</v>
      </c>
    </row>
    <row r="1183" spans="1:15" ht="28.5">
      <c r="A1183" s="437">
        <v>96</v>
      </c>
      <c r="B1183" s="458"/>
      <c r="C1183" s="445" t="s">
        <v>1243</v>
      </c>
      <c r="D1183" s="457" t="s">
        <v>555</v>
      </c>
      <c r="E1183" s="456">
        <v>5000</v>
      </c>
      <c r="F1183" s="454">
        <v>2</v>
      </c>
      <c r="G1183" s="440">
        <f t="shared" si="36"/>
        <v>10000</v>
      </c>
      <c r="H1183" s="437" t="s">
        <v>1109</v>
      </c>
      <c r="I1183" s="437" t="s">
        <v>1109</v>
      </c>
      <c r="J1183" s="437" t="s">
        <v>1109</v>
      </c>
      <c r="K1183" s="437" t="s">
        <v>1109</v>
      </c>
      <c r="L1183" s="437" t="s">
        <v>1109</v>
      </c>
      <c r="M1183" s="437" t="s">
        <v>1109</v>
      </c>
      <c r="N1183" s="437" t="s">
        <v>1109</v>
      </c>
      <c r="O1183" s="437" t="s">
        <v>1109</v>
      </c>
    </row>
    <row r="1184" spans="1:15" ht="28.5">
      <c r="A1184" s="437">
        <v>97</v>
      </c>
      <c r="B1184" s="458"/>
      <c r="C1184" s="445" t="s">
        <v>1244</v>
      </c>
      <c r="D1184" s="457" t="s">
        <v>555</v>
      </c>
      <c r="E1184" s="456">
        <v>2000</v>
      </c>
      <c r="F1184" s="454">
        <v>1</v>
      </c>
      <c r="G1184" s="440">
        <f t="shared" si="36"/>
        <v>2000</v>
      </c>
      <c r="H1184" s="437" t="s">
        <v>1109</v>
      </c>
      <c r="I1184" s="437" t="s">
        <v>1109</v>
      </c>
      <c r="J1184" s="437" t="s">
        <v>1109</v>
      </c>
      <c r="K1184" s="437" t="s">
        <v>1109</v>
      </c>
      <c r="L1184" s="437" t="s">
        <v>1109</v>
      </c>
      <c r="M1184" s="437" t="s">
        <v>1109</v>
      </c>
      <c r="N1184" s="437" t="s">
        <v>1109</v>
      </c>
      <c r="O1184" s="437" t="s">
        <v>1109</v>
      </c>
    </row>
    <row r="1185" spans="1:15">
      <c r="A1185" s="437">
        <v>98</v>
      </c>
      <c r="B1185" s="458"/>
      <c r="C1185" s="445" t="s">
        <v>1245</v>
      </c>
      <c r="D1185" s="457" t="s">
        <v>555</v>
      </c>
      <c r="E1185" s="456">
        <v>5000</v>
      </c>
      <c r="F1185" s="454">
        <v>3</v>
      </c>
      <c r="G1185" s="440">
        <f t="shared" si="36"/>
        <v>15000</v>
      </c>
      <c r="H1185" s="437" t="s">
        <v>1109</v>
      </c>
      <c r="I1185" s="437" t="s">
        <v>1109</v>
      </c>
      <c r="J1185" s="437" t="s">
        <v>1109</v>
      </c>
      <c r="K1185" s="437" t="s">
        <v>1109</v>
      </c>
      <c r="L1185" s="437" t="s">
        <v>1109</v>
      </c>
      <c r="M1185" s="437" t="s">
        <v>1109</v>
      </c>
      <c r="N1185" s="437" t="s">
        <v>1109</v>
      </c>
      <c r="O1185" s="437" t="s">
        <v>1109</v>
      </c>
    </row>
    <row r="1186" spans="1:15" ht="28.5">
      <c r="A1186" s="437">
        <v>99</v>
      </c>
      <c r="B1186" s="458"/>
      <c r="C1186" s="445" t="s">
        <v>1246</v>
      </c>
      <c r="D1186" s="457" t="s">
        <v>555</v>
      </c>
      <c r="E1186" s="456">
        <v>5000</v>
      </c>
      <c r="F1186" s="454">
        <v>1</v>
      </c>
      <c r="G1186" s="440">
        <f t="shared" si="36"/>
        <v>5000</v>
      </c>
      <c r="H1186" s="437" t="s">
        <v>1109</v>
      </c>
      <c r="I1186" s="437" t="s">
        <v>1109</v>
      </c>
      <c r="J1186" s="437" t="s">
        <v>1109</v>
      </c>
      <c r="K1186" s="437" t="s">
        <v>1109</v>
      </c>
      <c r="L1186" s="437" t="s">
        <v>1109</v>
      </c>
      <c r="M1186" s="437" t="s">
        <v>1109</v>
      </c>
      <c r="N1186" s="437" t="s">
        <v>1109</v>
      </c>
      <c r="O1186" s="437" t="s">
        <v>1109</v>
      </c>
    </row>
    <row r="1187" spans="1:15" ht="28.5">
      <c r="A1187" s="437">
        <v>100</v>
      </c>
      <c r="B1187" s="458"/>
      <c r="C1187" s="445" t="s">
        <v>1247</v>
      </c>
      <c r="D1187" s="457" t="s">
        <v>555</v>
      </c>
      <c r="E1187" s="456">
        <v>25000</v>
      </c>
      <c r="F1187" s="454">
        <v>1</v>
      </c>
      <c r="G1187" s="440">
        <f t="shared" si="36"/>
        <v>25000</v>
      </c>
      <c r="H1187" s="437" t="s">
        <v>1109</v>
      </c>
      <c r="I1187" s="437" t="s">
        <v>1109</v>
      </c>
      <c r="J1187" s="437" t="s">
        <v>1109</v>
      </c>
      <c r="K1187" s="437" t="s">
        <v>1109</v>
      </c>
      <c r="L1187" s="437" t="s">
        <v>1109</v>
      </c>
      <c r="M1187" s="437" t="s">
        <v>1109</v>
      </c>
      <c r="N1187" s="437" t="s">
        <v>1109</v>
      </c>
      <c r="O1187" s="437" t="s">
        <v>1109</v>
      </c>
    </row>
    <row r="1188" spans="1:15" ht="42.75">
      <c r="A1188" s="437">
        <v>101</v>
      </c>
      <c r="B1188" s="458"/>
      <c r="C1188" s="445" t="s">
        <v>1248</v>
      </c>
      <c r="D1188" s="457" t="s">
        <v>555</v>
      </c>
      <c r="E1188" s="455">
        <v>5000</v>
      </c>
      <c r="F1188" s="454">
        <v>1</v>
      </c>
      <c r="G1188" s="440">
        <f t="shared" si="36"/>
        <v>5000</v>
      </c>
      <c r="H1188" s="437" t="s">
        <v>1109</v>
      </c>
      <c r="I1188" s="437" t="s">
        <v>1109</v>
      </c>
      <c r="J1188" s="437" t="s">
        <v>1109</v>
      </c>
      <c r="K1188" s="437" t="s">
        <v>1109</v>
      </c>
      <c r="L1188" s="437" t="s">
        <v>1109</v>
      </c>
      <c r="M1188" s="437" t="s">
        <v>1109</v>
      </c>
      <c r="N1188" s="437" t="s">
        <v>1109</v>
      </c>
      <c r="O1188" s="437" t="s">
        <v>1109</v>
      </c>
    </row>
    <row r="1189" spans="1:15" ht="28.5">
      <c r="A1189" s="437">
        <v>102</v>
      </c>
      <c r="B1189" s="458"/>
      <c r="C1189" s="445" t="s">
        <v>1249</v>
      </c>
      <c r="D1189" s="457" t="s">
        <v>555</v>
      </c>
      <c r="E1189" s="455">
        <v>25000</v>
      </c>
      <c r="F1189" s="454">
        <v>1</v>
      </c>
      <c r="G1189" s="440">
        <f t="shared" si="36"/>
        <v>25000</v>
      </c>
      <c r="H1189" s="437" t="s">
        <v>1109</v>
      </c>
      <c r="I1189" s="437" t="s">
        <v>1109</v>
      </c>
      <c r="J1189" s="437" t="s">
        <v>1109</v>
      </c>
      <c r="K1189" s="437" t="s">
        <v>1109</v>
      </c>
      <c r="L1189" s="437" t="s">
        <v>1109</v>
      </c>
      <c r="M1189" s="437" t="s">
        <v>1109</v>
      </c>
      <c r="N1189" s="437" t="s">
        <v>1109</v>
      </c>
      <c r="O1189" s="437" t="s">
        <v>1109</v>
      </c>
    </row>
    <row r="1190" spans="1:15" ht="28.5">
      <c r="A1190" s="437">
        <v>103</v>
      </c>
      <c r="B1190" s="437" t="s">
        <v>258</v>
      </c>
      <c r="C1190" s="445" t="s">
        <v>259</v>
      </c>
      <c r="D1190" s="457" t="s">
        <v>1250</v>
      </c>
      <c r="E1190" s="455">
        <v>115535</v>
      </c>
      <c r="F1190" s="454">
        <v>1.0449999999999999</v>
      </c>
      <c r="G1190" s="459">
        <f t="shared" si="36"/>
        <v>120734.075</v>
      </c>
      <c r="H1190" s="437" t="s">
        <v>1109</v>
      </c>
      <c r="I1190" s="437" t="s">
        <v>1109</v>
      </c>
      <c r="J1190" s="437" t="s">
        <v>1109</v>
      </c>
      <c r="K1190" s="437" t="s">
        <v>1109</v>
      </c>
      <c r="L1190" s="437" t="s">
        <v>1109</v>
      </c>
      <c r="M1190" s="437" t="s">
        <v>1109</v>
      </c>
      <c r="N1190" s="437" t="s">
        <v>1109</v>
      </c>
      <c r="O1190" s="437" t="s">
        <v>1109</v>
      </c>
    </row>
    <row r="1191" spans="1:15" ht="28.5">
      <c r="A1191" s="437">
        <v>104</v>
      </c>
      <c r="B1191" s="437"/>
      <c r="C1191" s="445" t="s">
        <v>1251</v>
      </c>
      <c r="D1191" s="457" t="s">
        <v>180</v>
      </c>
      <c r="E1191" s="455">
        <v>8550</v>
      </c>
      <c r="F1191" s="454">
        <v>7.9</v>
      </c>
      <c r="G1191" s="459">
        <f t="shared" si="36"/>
        <v>67545</v>
      </c>
      <c r="H1191" s="437" t="s">
        <v>1109</v>
      </c>
      <c r="I1191" s="437" t="s">
        <v>1109</v>
      </c>
      <c r="J1191" s="437" t="s">
        <v>1109</v>
      </c>
      <c r="K1191" s="437" t="s">
        <v>1109</v>
      </c>
      <c r="L1191" s="437" t="s">
        <v>1109</v>
      </c>
      <c r="M1191" s="437" t="s">
        <v>1109</v>
      </c>
      <c r="N1191" s="437" t="s">
        <v>1109</v>
      </c>
      <c r="O1191" s="437" t="s">
        <v>1109</v>
      </c>
    </row>
    <row r="1192" spans="1:15" ht="28.5">
      <c r="A1192" s="437">
        <v>105</v>
      </c>
      <c r="B1192" s="437"/>
      <c r="C1192" s="449" t="s">
        <v>1252</v>
      </c>
      <c r="D1192" s="457" t="s">
        <v>555</v>
      </c>
      <c r="E1192" s="455">
        <v>53690</v>
      </c>
      <c r="F1192" s="454">
        <v>1</v>
      </c>
      <c r="G1192" s="459">
        <f t="shared" si="36"/>
        <v>53690</v>
      </c>
      <c r="H1192" s="437" t="s">
        <v>1109</v>
      </c>
      <c r="I1192" s="437" t="s">
        <v>1109</v>
      </c>
      <c r="J1192" s="437" t="s">
        <v>1109</v>
      </c>
      <c r="K1192" s="437" t="s">
        <v>1109</v>
      </c>
      <c r="L1192" s="437" t="s">
        <v>1109</v>
      </c>
      <c r="M1192" s="437" t="s">
        <v>1109</v>
      </c>
      <c r="N1192" s="437" t="s">
        <v>1109</v>
      </c>
      <c r="O1192" s="437" t="s">
        <v>1109</v>
      </c>
    </row>
    <row r="1193" spans="1:15">
      <c r="A1193" s="437">
        <v>106</v>
      </c>
      <c r="B1193" s="437"/>
      <c r="C1193" s="445" t="s">
        <v>1253</v>
      </c>
      <c r="D1193" s="457" t="s">
        <v>555</v>
      </c>
      <c r="E1193" s="455">
        <v>40710</v>
      </c>
      <c r="F1193" s="454">
        <v>1</v>
      </c>
      <c r="G1193" s="459">
        <f t="shared" si="36"/>
        <v>40710</v>
      </c>
      <c r="H1193" s="437" t="s">
        <v>1109</v>
      </c>
      <c r="I1193" s="437" t="s">
        <v>1109</v>
      </c>
      <c r="J1193" s="437" t="s">
        <v>1109</v>
      </c>
      <c r="K1193" s="437" t="s">
        <v>1109</v>
      </c>
      <c r="L1193" s="437" t="s">
        <v>1109</v>
      </c>
      <c r="M1193" s="437" t="s">
        <v>1109</v>
      </c>
      <c r="N1193" s="437" t="s">
        <v>1109</v>
      </c>
      <c r="O1193" s="437" t="s">
        <v>1109</v>
      </c>
    </row>
    <row r="1194" spans="1:15">
      <c r="A1194" s="437">
        <v>107</v>
      </c>
      <c r="B1194" s="437"/>
      <c r="C1194" s="449" t="s">
        <v>1254</v>
      </c>
      <c r="D1194" s="460" t="s">
        <v>555</v>
      </c>
      <c r="E1194" s="461">
        <v>22656</v>
      </c>
      <c r="F1194" s="462">
        <v>2</v>
      </c>
      <c r="G1194" s="459">
        <f t="shared" si="36"/>
        <v>45312</v>
      </c>
      <c r="H1194" s="437" t="s">
        <v>1109</v>
      </c>
      <c r="I1194" s="437" t="s">
        <v>1109</v>
      </c>
      <c r="J1194" s="437" t="s">
        <v>1109</v>
      </c>
      <c r="K1194" s="437" t="s">
        <v>1109</v>
      </c>
      <c r="L1194" s="437" t="s">
        <v>1109</v>
      </c>
      <c r="M1194" s="437" t="s">
        <v>1109</v>
      </c>
      <c r="N1194" s="437" t="s">
        <v>1109</v>
      </c>
      <c r="O1194" s="437" t="s">
        <v>1109</v>
      </c>
    </row>
    <row r="1195" spans="1:15">
      <c r="A1195" s="437">
        <v>108</v>
      </c>
      <c r="B1195" s="437"/>
      <c r="C1195" s="449" t="s">
        <v>1255</v>
      </c>
      <c r="D1195" s="460" t="s">
        <v>555</v>
      </c>
      <c r="E1195" s="461">
        <v>4655.1000000000004</v>
      </c>
      <c r="F1195" s="462">
        <v>4</v>
      </c>
      <c r="G1195" s="463">
        <f t="shared" si="36"/>
        <v>18620.400000000001</v>
      </c>
      <c r="H1195" s="437"/>
      <c r="I1195" s="437"/>
      <c r="J1195" s="437"/>
      <c r="K1195" s="437"/>
      <c r="L1195" s="437"/>
      <c r="M1195" s="437"/>
      <c r="N1195" s="437"/>
      <c r="O1195" s="437"/>
    </row>
    <row r="1196" spans="1:15">
      <c r="A1196" s="437">
        <v>109</v>
      </c>
      <c r="B1196" s="437"/>
      <c r="C1196" s="452" t="s">
        <v>1256</v>
      </c>
      <c r="D1196" s="457" t="s">
        <v>555</v>
      </c>
      <c r="E1196" s="455">
        <v>1469.1</v>
      </c>
      <c r="F1196" s="454">
        <v>6</v>
      </c>
      <c r="G1196" s="459">
        <f t="shared" si="36"/>
        <v>8814.5999999999985</v>
      </c>
      <c r="H1196" s="437"/>
      <c r="I1196" s="437"/>
      <c r="J1196" s="437"/>
      <c r="K1196" s="437"/>
      <c r="L1196" s="437"/>
      <c r="M1196" s="437"/>
      <c r="N1196" s="437" t="s">
        <v>1257</v>
      </c>
      <c r="O1196" s="437"/>
    </row>
    <row r="1197" spans="1:15" ht="28.5">
      <c r="A1197" s="437">
        <v>110</v>
      </c>
      <c r="B1197" s="437"/>
      <c r="C1197" s="464" t="s">
        <v>1258</v>
      </c>
      <c r="D1197" s="457" t="s">
        <v>555</v>
      </c>
      <c r="E1197" s="455">
        <v>5000</v>
      </c>
      <c r="F1197" s="454">
        <v>5</v>
      </c>
      <c r="G1197" s="459">
        <f t="shared" si="36"/>
        <v>25000</v>
      </c>
      <c r="H1197" s="437"/>
      <c r="I1197" s="437"/>
      <c r="J1197" s="437"/>
      <c r="K1197" s="437"/>
      <c r="L1197" s="437"/>
      <c r="M1197" s="437"/>
      <c r="N1197" s="437"/>
      <c r="O1197" s="437"/>
    </row>
    <row r="1198" spans="1:15">
      <c r="A1198" s="437">
        <v>111</v>
      </c>
      <c r="B1198" s="437"/>
      <c r="C1198" s="464" t="s">
        <v>1259</v>
      </c>
      <c r="D1198" s="457" t="s">
        <v>555</v>
      </c>
      <c r="E1198" s="455">
        <v>5000</v>
      </c>
      <c r="F1198" s="454">
        <v>4</v>
      </c>
      <c r="G1198" s="459">
        <f t="shared" si="36"/>
        <v>20000</v>
      </c>
      <c r="H1198" s="437"/>
      <c r="I1198" s="437"/>
      <c r="J1198" s="437"/>
      <c r="K1198" s="437"/>
      <c r="L1198" s="437"/>
      <c r="M1198" s="437"/>
      <c r="N1198" s="437"/>
      <c r="O1198" s="437"/>
    </row>
    <row r="1199" spans="1:15" ht="28.5">
      <c r="A1199" s="437">
        <v>112</v>
      </c>
      <c r="B1199" s="437"/>
      <c r="C1199" s="464" t="s">
        <v>1260</v>
      </c>
      <c r="D1199" s="457" t="s">
        <v>555</v>
      </c>
      <c r="E1199" s="455">
        <v>5000</v>
      </c>
      <c r="F1199" s="454">
        <v>3</v>
      </c>
      <c r="G1199" s="459">
        <f t="shared" si="36"/>
        <v>15000</v>
      </c>
      <c r="H1199" s="437"/>
      <c r="I1199" s="437"/>
      <c r="J1199" s="437"/>
      <c r="K1199" s="437"/>
      <c r="L1199" s="437"/>
      <c r="M1199" s="437"/>
      <c r="N1199" s="437"/>
      <c r="O1199" s="437"/>
    </row>
    <row r="1200" spans="1:15" ht="28.5">
      <c r="A1200" s="437">
        <v>113</v>
      </c>
      <c r="B1200" s="437"/>
      <c r="C1200" s="465" t="s">
        <v>1261</v>
      </c>
      <c r="D1200" s="457" t="s">
        <v>555</v>
      </c>
      <c r="E1200" s="455">
        <v>1563.5</v>
      </c>
      <c r="F1200" s="466">
        <v>10</v>
      </c>
      <c r="G1200" s="459">
        <f t="shared" si="36"/>
        <v>15635</v>
      </c>
      <c r="H1200" s="437"/>
      <c r="I1200" s="437"/>
      <c r="J1200" s="437"/>
      <c r="K1200" s="437"/>
      <c r="L1200" s="437"/>
      <c r="M1200" s="437"/>
      <c r="N1200" s="437"/>
      <c r="O1200" s="437"/>
    </row>
    <row r="1201" spans="1:15" ht="28.5">
      <c r="A1201" s="437">
        <v>114</v>
      </c>
      <c r="B1201" s="437"/>
      <c r="C1201" s="465" t="s">
        <v>1262</v>
      </c>
      <c r="D1201" s="457" t="s">
        <v>555</v>
      </c>
      <c r="E1201" s="455">
        <v>684.4</v>
      </c>
      <c r="F1201" s="466">
        <v>10</v>
      </c>
      <c r="G1201" s="459">
        <f t="shared" si="36"/>
        <v>6844</v>
      </c>
      <c r="H1201" s="437"/>
      <c r="I1201" s="437"/>
      <c r="J1201" s="437"/>
      <c r="K1201" s="437"/>
      <c r="L1201" s="437"/>
      <c r="M1201" s="437"/>
      <c r="N1201" s="437"/>
      <c r="O1201" s="437"/>
    </row>
    <row r="1202" spans="1:15" ht="28.5">
      <c r="A1202" s="437">
        <v>115</v>
      </c>
      <c r="B1202" s="437"/>
      <c r="C1202" s="465" t="s">
        <v>1263</v>
      </c>
      <c r="D1202" s="457" t="s">
        <v>555</v>
      </c>
      <c r="E1202" s="455">
        <v>11800</v>
      </c>
      <c r="F1202" s="466">
        <v>7</v>
      </c>
      <c r="G1202" s="459">
        <f t="shared" si="36"/>
        <v>82600</v>
      </c>
      <c r="H1202" s="437"/>
      <c r="I1202" s="437"/>
      <c r="J1202" s="437"/>
      <c r="K1202" s="437"/>
      <c r="L1202" s="437"/>
      <c r="M1202" s="437"/>
      <c r="N1202" s="437"/>
      <c r="O1202" s="437"/>
    </row>
    <row r="1203" spans="1:15" ht="28.5">
      <c r="A1203" s="437">
        <v>116</v>
      </c>
      <c r="B1203" s="437"/>
      <c r="C1203" s="465" t="s">
        <v>1264</v>
      </c>
      <c r="D1203" s="457" t="s">
        <v>555</v>
      </c>
      <c r="E1203" s="455">
        <v>7139</v>
      </c>
      <c r="F1203" s="466">
        <v>7</v>
      </c>
      <c r="G1203" s="459">
        <f t="shared" si="36"/>
        <v>49973</v>
      </c>
      <c r="H1203" s="437"/>
      <c r="I1203" s="437"/>
      <c r="J1203" s="437"/>
      <c r="K1203" s="437"/>
      <c r="L1203" s="437"/>
      <c r="M1203" s="437"/>
      <c r="N1203" s="437"/>
      <c r="O1203" s="437"/>
    </row>
    <row r="1204" spans="1:15">
      <c r="A1204" s="437">
        <v>117</v>
      </c>
      <c r="B1204" s="437"/>
      <c r="C1204" s="465" t="s">
        <v>1265</v>
      </c>
      <c r="D1204" s="457" t="s">
        <v>555</v>
      </c>
      <c r="E1204" s="455">
        <v>1923.4</v>
      </c>
      <c r="F1204" s="466">
        <v>20</v>
      </c>
      <c r="G1204" s="459">
        <f t="shared" si="36"/>
        <v>38468</v>
      </c>
      <c r="H1204" s="437"/>
      <c r="I1204" s="437"/>
      <c r="J1204" s="437"/>
      <c r="K1204" s="437"/>
      <c r="L1204" s="437"/>
      <c r="M1204" s="437"/>
      <c r="N1204" s="437"/>
      <c r="O1204" s="437"/>
    </row>
    <row r="1205" spans="1:15">
      <c r="A1205" s="437">
        <v>118</v>
      </c>
      <c r="B1205" s="437"/>
      <c r="C1205" s="465" t="s">
        <v>1199</v>
      </c>
      <c r="D1205" s="457" t="s">
        <v>555</v>
      </c>
      <c r="E1205" s="455">
        <v>790.6</v>
      </c>
      <c r="F1205" s="466">
        <v>10</v>
      </c>
      <c r="G1205" s="459">
        <f t="shared" si="36"/>
        <v>7906</v>
      </c>
      <c r="H1205" s="437"/>
      <c r="I1205" s="437"/>
      <c r="J1205" s="437"/>
      <c r="K1205" s="437"/>
      <c r="L1205" s="437"/>
      <c r="M1205" s="437"/>
      <c r="N1205" s="437"/>
      <c r="O1205" s="437"/>
    </row>
    <row r="1206" spans="1:15">
      <c r="A1206" s="437">
        <v>119</v>
      </c>
      <c r="B1206" s="437"/>
      <c r="C1206" s="465" t="s">
        <v>1266</v>
      </c>
      <c r="D1206" s="457" t="s">
        <v>555</v>
      </c>
      <c r="E1206" s="455">
        <v>885</v>
      </c>
      <c r="F1206" s="466">
        <v>10</v>
      </c>
      <c r="G1206" s="459">
        <f t="shared" si="36"/>
        <v>8850</v>
      </c>
      <c r="H1206" s="437"/>
      <c r="I1206" s="437"/>
      <c r="J1206" s="437"/>
      <c r="K1206" s="437"/>
      <c r="L1206" s="437"/>
      <c r="M1206" s="437"/>
      <c r="N1206" s="437"/>
      <c r="O1206" s="437"/>
    </row>
    <row r="1207" spans="1:15" ht="28.5">
      <c r="A1207" s="437">
        <v>120</v>
      </c>
      <c r="B1207" s="437"/>
      <c r="C1207" s="467" t="s">
        <v>1267</v>
      </c>
      <c r="D1207" s="460" t="s">
        <v>555</v>
      </c>
      <c r="E1207" s="461">
        <v>1711</v>
      </c>
      <c r="F1207" s="468">
        <v>11</v>
      </c>
      <c r="G1207" s="459">
        <f t="shared" si="36"/>
        <v>18821</v>
      </c>
      <c r="H1207" s="437"/>
      <c r="I1207" s="437"/>
      <c r="J1207" s="437"/>
      <c r="K1207" s="437"/>
      <c r="L1207" s="437"/>
      <c r="M1207" s="437"/>
      <c r="N1207" s="437"/>
      <c r="O1207" s="437"/>
    </row>
    <row r="1208" spans="1:15" ht="28.5">
      <c r="A1208" s="437">
        <v>121</v>
      </c>
      <c r="B1208" s="437"/>
      <c r="C1208" s="467" t="s">
        <v>1268</v>
      </c>
      <c r="D1208" s="460" t="s">
        <v>555</v>
      </c>
      <c r="E1208" s="461">
        <v>2500</v>
      </c>
      <c r="F1208" s="468">
        <v>2</v>
      </c>
      <c r="G1208" s="459">
        <f t="shared" si="36"/>
        <v>5000</v>
      </c>
      <c r="H1208" s="437"/>
      <c r="I1208" s="437"/>
      <c r="J1208" s="437"/>
      <c r="K1208" s="437"/>
      <c r="L1208" s="437"/>
      <c r="M1208" s="437"/>
      <c r="N1208" s="437"/>
      <c r="O1208" s="437"/>
    </row>
    <row r="1209" spans="1:15" ht="28.5">
      <c r="A1209" s="437">
        <v>122</v>
      </c>
      <c r="B1209" s="437" t="s">
        <v>1269</v>
      </c>
      <c r="C1209" s="467" t="s">
        <v>1270</v>
      </c>
      <c r="D1209" s="460" t="s">
        <v>1271</v>
      </c>
      <c r="E1209" s="461">
        <v>73.16</v>
      </c>
      <c r="F1209" s="468">
        <v>36</v>
      </c>
      <c r="G1209" s="459">
        <f t="shared" si="36"/>
        <v>2633.7599999999998</v>
      </c>
      <c r="H1209" s="437"/>
      <c r="I1209" s="437"/>
      <c r="J1209" s="437"/>
      <c r="K1209" s="437"/>
      <c r="L1209" s="437"/>
      <c r="M1209" s="437"/>
      <c r="N1209" s="437"/>
      <c r="O1209" s="437"/>
    </row>
    <row r="1210" spans="1:15">
      <c r="A1210" s="437">
        <v>123</v>
      </c>
      <c r="B1210" s="437"/>
      <c r="C1210" s="467" t="s">
        <v>1272</v>
      </c>
      <c r="D1210" s="460" t="s">
        <v>15</v>
      </c>
      <c r="E1210" s="461">
        <v>3915.24</v>
      </c>
      <c r="F1210" s="468">
        <v>20</v>
      </c>
      <c r="G1210" s="459">
        <f t="shared" si="36"/>
        <v>78304.799999999988</v>
      </c>
      <c r="H1210" s="437"/>
      <c r="I1210" s="437"/>
      <c r="J1210" s="437"/>
      <c r="K1210" s="437"/>
      <c r="L1210" s="437"/>
      <c r="M1210" s="437"/>
      <c r="N1210" s="437"/>
      <c r="O1210" s="437"/>
    </row>
    <row r="1211" spans="1:15" ht="28.5">
      <c r="A1211" s="437">
        <v>124</v>
      </c>
      <c r="B1211" s="437"/>
      <c r="C1211" s="467" t="s">
        <v>1273</v>
      </c>
      <c r="D1211" s="460" t="s">
        <v>555</v>
      </c>
      <c r="E1211" s="461">
        <v>2076.8000000000002</v>
      </c>
      <c r="F1211" s="468">
        <v>6</v>
      </c>
      <c r="G1211" s="463">
        <f t="shared" si="36"/>
        <v>12460.800000000001</v>
      </c>
      <c r="H1211" s="437"/>
      <c r="I1211" s="437"/>
      <c r="J1211" s="437"/>
      <c r="K1211" s="437"/>
      <c r="L1211" s="437"/>
      <c r="M1211" s="437"/>
      <c r="N1211" s="437"/>
      <c r="O1211" s="437"/>
    </row>
    <row r="1212" spans="1:15" ht="28.5">
      <c r="A1212" s="437">
        <v>125</v>
      </c>
      <c r="B1212" s="437"/>
      <c r="C1212" s="467" t="s">
        <v>1274</v>
      </c>
      <c r="D1212" s="460" t="s">
        <v>555</v>
      </c>
      <c r="E1212" s="461">
        <v>2076.8000000000002</v>
      </c>
      <c r="F1212" s="468">
        <v>10</v>
      </c>
      <c r="G1212" s="463">
        <f t="shared" si="36"/>
        <v>20768</v>
      </c>
      <c r="H1212" s="437"/>
      <c r="I1212" s="437"/>
      <c r="J1212" s="437"/>
      <c r="K1212" s="437"/>
      <c r="L1212" s="437"/>
      <c r="M1212" s="437"/>
      <c r="N1212" s="437"/>
      <c r="O1212" s="437"/>
    </row>
    <row r="1213" spans="1:15" ht="28.5">
      <c r="A1213" s="437">
        <v>126</v>
      </c>
      <c r="B1213" s="437"/>
      <c r="C1213" s="467" t="s">
        <v>1275</v>
      </c>
      <c r="D1213" s="460" t="s">
        <v>555</v>
      </c>
      <c r="E1213" s="461">
        <v>2076.8000000000002</v>
      </c>
      <c r="F1213" s="468">
        <v>11</v>
      </c>
      <c r="G1213" s="463">
        <f t="shared" si="36"/>
        <v>22844.800000000003</v>
      </c>
      <c r="H1213" s="437"/>
      <c r="I1213" s="437"/>
      <c r="J1213" s="437"/>
      <c r="K1213" s="437"/>
      <c r="L1213" s="437"/>
      <c r="M1213" s="437"/>
      <c r="N1213" s="437"/>
      <c r="O1213" s="437"/>
    </row>
    <row r="1214" spans="1:15" ht="28.5">
      <c r="A1214" s="437">
        <v>127</v>
      </c>
      <c r="B1214" s="437"/>
      <c r="C1214" s="467" t="s">
        <v>1276</v>
      </c>
      <c r="D1214" s="460" t="s">
        <v>15</v>
      </c>
      <c r="E1214" s="461">
        <v>468.46</v>
      </c>
      <c r="F1214" s="468">
        <v>45</v>
      </c>
      <c r="G1214" s="463">
        <f t="shared" si="36"/>
        <v>21080.7</v>
      </c>
      <c r="H1214" s="437"/>
      <c r="I1214" s="437"/>
      <c r="J1214" s="437"/>
      <c r="K1214" s="437"/>
      <c r="L1214" s="437"/>
      <c r="M1214" s="437"/>
      <c r="N1214" s="437"/>
      <c r="O1214" s="437"/>
    </row>
    <row r="1215" spans="1:15">
      <c r="A1215" s="437">
        <v>128</v>
      </c>
      <c r="B1215" s="437"/>
      <c r="C1215" s="467" t="s">
        <v>1277</v>
      </c>
      <c r="D1215" s="460" t="s">
        <v>20</v>
      </c>
      <c r="E1215" s="461">
        <v>14750</v>
      </c>
      <c r="F1215" s="468">
        <v>3</v>
      </c>
      <c r="G1215" s="463">
        <f t="shared" si="36"/>
        <v>44250</v>
      </c>
      <c r="H1215" s="437"/>
      <c r="I1215" s="437"/>
      <c r="J1215" s="437"/>
      <c r="K1215" s="437"/>
      <c r="L1215" s="437"/>
      <c r="M1215" s="437"/>
      <c r="N1215" s="437"/>
      <c r="O1215" s="437"/>
    </row>
    <row r="1216" spans="1:15">
      <c r="A1216" s="437">
        <v>129</v>
      </c>
      <c r="B1216" s="437"/>
      <c r="C1216" s="467" t="s">
        <v>1278</v>
      </c>
      <c r="D1216" s="460" t="s">
        <v>20</v>
      </c>
      <c r="E1216" s="461">
        <v>16697</v>
      </c>
      <c r="F1216" s="468">
        <v>4</v>
      </c>
      <c r="G1216" s="463">
        <f t="shared" si="36"/>
        <v>66788</v>
      </c>
      <c r="H1216" s="437"/>
      <c r="I1216" s="437"/>
      <c r="J1216" s="437"/>
      <c r="K1216" s="437"/>
      <c r="L1216" s="437"/>
      <c r="M1216" s="437"/>
      <c r="N1216" s="437"/>
      <c r="O1216" s="437"/>
    </row>
    <row r="1217" spans="1:15">
      <c r="A1217" s="437">
        <v>130</v>
      </c>
      <c r="B1217" s="437" t="s">
        <v>1279</v>
      </c>
      <c r="C1217" s="445" t="s">
        <v>1280</v>
      </c>
      <c r="D1217" s="437" t="s">
        <v>21</v>
      </c>
      <c r="E1217" s="439">
        <v>300</v>
      </c>
      <c r="F1217" s="437" t="s">
        <v>1109</v>
      </c>
      <c r="G1217" s="437"/>
      <c r="H1217" s="437" t="s">
        <v>1109</v>
      </c>
      <c r="I1217" s="437" t="s">
        <v>1109</v>
      </c>
      <c r="J1217" s="437" t="s">
        <v>1109</v>
      </c>
      <c r="K1217" s="437" t="s">
        <v>1109</v>
      </c>
      <c r="L1217" s="437" t="s">
        <v>1109</v>
      </c>
      <c r="M1217" s="437" t="s">
        <v>1109</v>
      </c>
      <c r="N1217" s="437">
        <v>13</v>
      </c>
      <c r="O1217" s="439">
        <f t="shared" ref="O1217:O1223" si="37">E1217*N1217</f>
        <v>3900</v>
      </c>
    </row>
    <row r="1218" spans="1:15">
      <c r="A1218" s="437">
        <v>131</v>
      </c>
      <c r="B1218" s="437"/>
      <c r="C1218" s="445" t="s">
        <v>1281</v>
      </c>
      <c r="D1218" s="437" t="s">
        <v>318</v>
      </c>
      <c r="E1218" s="439">
        <v>350</v>
      </c>
      <c r="F1218" s="437" t="s">
        <v>1109</v>
      </c>
      <c r="G1218" s="437"/>
      <c r="H1218" s="437" t="s">
        <v>1109</v>
      </c>
      <c r="I1218" s="437" t="s">
        <v>1109</v>
      </c>
      <c r="J1218" s="437" t="s">
        <v>1109</v>
      </c>
      <c r="K1218" s="437" t="s">
        <v>1109</v>
      </c>
      <c r="L1218" s="437" t="s">
        <v>1109</v>
      </c>
      <c r="M1218" s="437" t="s">
        <v>1109</v>
      </c>
      <c r="N1218" s="437">
        <v>10</v>
      </c>
      <c r="O1218" s="439">
        <f t="shared" si="37"/>
        <v>3500</v>
      </c>
    </row>
    <row r="1219" spans="1:15" ht="28.5">
      <c r="A1219" s="437">
        <v>132</v>
      </c>
      <c r="B1219" s="437" t="s">
        <v>1282</v>
      </c>
      <c r="C1219" s="445" t="s">
        <v>1283</v>
      </c>
      <c r="D1219" s="437" t="s">
        <v>1271</v>
      </c>
      <c r="E1219" s="439">
        <v>15</v>
      </c>
      <c r="F1219" s="437" t="s">
        <v>1109</v>
      </c>
      <c r="G1219" s="437"/>
      <c r="H1219" s="437" t="s">
        <v>1109</v>
      </c>
      <c r="I1219" s="437" t="s">
        <v>1109</v>
      </c>
      <c r="J1219" s="437" t="s">
        <v>1109</v>
      </c>
      <c r="K1219" s="437" t="s">
        <v>1109</v>
      </c>
      <c r="L1219" s="437" t="s">
        <v>1109</v>
      </c>
      <c r="M1219" s="437" t="s">
        <v>1109</v>
      </c>
      <c r="N1219" s="437">
        <v>30352</v>
      </c>
      <c r="O1219" s="439">
        <f t="shared" si="37"/>
        <v>455280</v>
      </c>
    </row>
    <row r="1220" spans="1:15" ht="28.5">
      <c r="A1220" s="437">
        <v>133</v>
      </c>
      <c r="B1220" s="437" t="s">
        <v>1284</v>
      </c>
      <c r="C1220" s="445" t="s">
        <v>1285</v>
      </c>
      <c r="D1220" s="437" t="s">
        <v>21</v>
      </c>
      <c r="E1220" s="439">
        <v>120</v>
      </c>
      <c r="F1220" s="437" t="s">
        <v>1109</v>
      </c>
      <c r="G1220" s="437"/>
      <c r="H1220" s="437" t="s">
        <v>1109</v>
      </c>
      <c r="I1220" s="437" t="s">
        <v>1109</v>
      </c>
      <c r="J1220" s="437" t="s">
        <v>1109</v>
      </c>
      <c r="K1220" s="437" t="s">
        <v>1109</v>
      </c>
      <c r="L1220" s="437" t="s">
        <v>1109</v>
      </c>
      <c r="M1220" s="437" t="s">
        <v>1109</v>
      </c>
      <c r="N1220" s="437">
        <v>150</v>
      </c>
      <c r="O1220" s="439">
        <f t="shared" si="37"/>
        <v>18000</v>
      </c>
    </row>
    <row r="1221" spans="1:15">
      <c r="A1221" s="437">
        <v>134</v>
      </c>
      <c r="B1221" s="437" t="s">
        <v>1197</v>
      </c>
      <c r="C1221" s="445" t="s">
        <v>1198</v>
      </c>
      <c r="D1221" s="437" t="s">
        <v>21</v>
      </c>
      <c r="E1221" s="439">
        <v>30</v>
      </c>
      <c r="F1221" s="437" t="s">
        <v>1109</v>
      </c>
      <c r="G1221" s="437"/>
      <c r="H1221" s="437" t="s">
        <v>1109</v>
      </c>
      <c r="I1221" s="437" t="s">
        <v>1109</v>
      </c>
      <c r="J1221" s="437" t="s">
        <v>1109</v>
      </c>
      <c r="K1221" s="437" t="s">
        <v>1109</v>
      </c>
      <c r="L1221" s="437" t="s">
        <v>1109</v>
      </c>
      <c r="M1221" s="437" t="s">
        <v>1109</v>
      </c>
      <c r="N1221" s="437">
        <v>110</v>
      </c>
      <c r="O1221" s="439">
        <f t="shared" si="37"/>
        <v>3300</v>
      </c>
    </row>
    <row r="1222" spans="1:15" ht="28.5">
      <c r="A1222" s="437">
        <v>135</v>
      </c>
      <c r="B1222" s="437" t="s">
        <v>1286</v>
      </c>
      <c r="C1222" s="445" t="s">
        <v>1287</v>
      </c>
      <c r="D1222" s="437" t="s">
        <v>21</v>
      </c>
      <c r="E1222" s="439">
        <v>10</v>
      </c>
      <c r="F1222" s="437" t="s">
        <v>1109</v>
      </c>
      <c r="G1222" s="437"/>
      <c r="H1222" s="437" t="s">
        <v>1109</v>
      </c>
      <c r="I1222" s="437" t="s">
        <v>1109</v>
      </c>
      <c r="J1222" s="437" t="s">
        <v>1109</v>
      </c>
      <c r="K1222" s="437" t="s">
        <v>1109</v>
      </c>
      <c r="L1222" s="437" t="s">
        <v>1109</v>
      </c>
      <c r="M1222" s="437" t="s">
        <v>1109</v>
      </c>
      <c r="N1222" s="437">
        <v>20</v>
      </c>
      <c r="O1222" s="439">
        <f t="shared" si="37"/>
        <v>200</v>
      </c>
    </row>
    <row r="1223" spans="1:15">
      <c r="A1223" s="437">
        <v>136</v>
      </c>
      <c r="B1223" s="437"/>
      <c r="C1223" s="445" t="s">
        <v>1288</v>
      </c>
      <c r="D1223" s="437" t="s">
        <v>21</v>
      </c>
      <c r="E1223" s="439">
        <v>1400</v>
      </c>
      <c r="F1223" s="437" t="s">
        <v>1109</v>
      </c>
      <c r="G1223" s="437"/>
      <c r="H1223" s="437" t="s">
        <v>1109</v>
      </c>
      <c r="I1223" s="437" t="s">
        <v>1109</v>
      </c>
      <c r="J1223" s="437" t="s">
        <v>1109</v>
      </c>
      <c r="K1223" s="437" t="s">
        <v>1109</v>
      </c>
      <c r="L1223" s="437" t="s">
        <v>1109</v>
      </c>
      <c r="M1223" s="437" t="s">
        <v>1109</v>
      </c>
      <c r="N1223" s="437">
        <v>8</v>
      </c>
      <c r="O1223" s="439">
        <f t="shared" si="37"/>
        <v>11200</v>
      </c>
    </row>
    <row r="1224" spans="1:15">
      <c r="A1224" s="437"/>
      <c r="B1224" s="437"/>
      <c r="C1224" s="445"/>
      <c r="D1224" s="437"/>
      <c r="E1224" s="455"/>
      <c r="F1224" s="437"/>
      <c r="G1224" s="437"/>
      <c r="H1224" s="437"/>
      <c r="I1224" s="437"/>
      <c r="J1224" s="437"/>
      <c r="K1224" s="437"/>
      <c r="L1224" s="437"/>
      <c r="M1224" s="437"/>
      <c r="N1224" s="454"/>
      <c r="O1224" s="439"/>
    </row>
    <row r="1225" spans="1:15" ht="18.75">
      <c r="A1225" s="469" t="s">
        <v>1289</v>
      </c>
      <c r="B1225" s="469"/>
      <c r="C1225" s="469"/>
      <c r="D1225" s="12"/>
      <c r="E1225" s="12"/>
      <c r="F1225" s="12"/>
      <c r="G1225" s="470">
        <f>SUM(G1088:G1223)</f>
        <v>4438182.7726671007</v>
      </c>
      <c r="H1225" s="12"/>
      <c r="I1225" s="12"/>
      <c r="J1225" s="12"/>
      <c r="K1225" s="12"/>
      <c r="L1225" s="12"/>
      <c r="M1225" s="12"/>
      <c r="N1225" s="12"/>
      <c r="O1225" s="470">
        <f>SUM(O1217:O1224)</f>
        <v>495380</v>
      </c>
    </row>
    <row r="1226" spans="1:15">
      <c r="B1226"/>
      <c r="E1226"/>
    </row>
    <row r="1227" spans="1:15">
      <c r="B1227"/>
      <c r="C1227" t="s">
        <v>1290</v>
      </c>
      <c r="E1227"/>
      <c r="G1227" s="471"/>
      <c r="I1227" t="s">
        <v>1291</v>
      </c>
    </row>
    <row r="1228" spans="1:15">
      <c r="B1228"/>
      <c r="E1228"/>
    </row>
    <row r="1229" spans="1:15">
      <c r="B1229"/>
      <c r="E1229"/>
    </row>
    <row r="1230" spans="1:15">
      <c r="B1230"/>
      <c r="E1230"/>
    </row>
    <row r="1233" spans="1:11">
      <c r="A1233" s="472" t="s">
        <v>231</v>
      </c>
      <c r="B1233" s="473"/>
      <c r="C1233" s="473"/>
      <c r="D1233" s="473"/>
      <c r="E1233" s="473"/>
      <c r="F1233" s="473"/>
      <c r="G1233" s="473"/>
      <c r="H1233" s="473"/>
      <c r="I1233" s="473"/>
      <c r="J1233" s="473"/>
      <c r="K1233" s="474"/>
    </row>
    <row r="1234" spans="1:11">
      <c r="A1234" s="473"/>
      <c r="B1234" s="473"/>
      <c r="C1234" s="473"/>
      <c r="D1234" s="473"/>
      <c r="E1234" s="473"/>
      <c r="F1234" s="473"/>
      <c r="G1234" s="473"/>
      <c r="H1234" s="473"/>
      <c r="I1234" s="473"/>
      <c r="J1234" s="473"/>
      <c r="K1234" s="474"/>
    </row>
    <row r="1235" spans="1:11">
      <c r="A1235" s="475"/>
      <c r="B1235" s="474"/>
      <c r="C1235" s="474"/>
      <c r="D1235" s="474"/>
      <c r="E1235" s="474"/>
      <c r="F1235" s="474"/>
      <c r="G1235" s="474"/>
      <c r="H1235" s="474"/>
      <c r="I1235" s="474"/>
      <c r="J1235" s="474"/>
      <c r="K1235" s="474"/>
    </row>
    <row r="1236" spans="1:11">
      <c r="A1236" s="476" t="s">
        <v>1292</v>
      </c>
      <c r="B1236" s="473"/>
      <c r="C1236" s="473"/>
      <c r="D1236" s="477"/>
      <c r="E1236" s="474"/>
      <c r="F1236" s="474"/>
      <c r="G1236" s="476" t="s">
        <v>1293</v>
      </c>
      <c r="H1236" s="473"/>
      <c r="I1236" s="473"/>
      <c r="J1236" s="473"/>
      <c r="K1236" s="474"/>
    </row>
    <row r="1237" spans="1:11">
      <c r="A1237" s="478" t="s">
        <v>1294</v>
      </c>
      <c r="B1237" s="479"/>
      <c r="C1237" s="479"/>
      <c r="D1237" s="477"/>
      <c r="E1237" s="474"/>
      <c r="F1237" s="474"/>
      <c r="G1237" s="474"/>
      <c r="H1237" s="478" t="s">
        <v>1295</v>
      </c>
      <c r="I1237" s="479"/>
      <c r="J1237" s="479"/>
      <c r="K1237" s="474"/>
    </row>
    <row r="1238" spans="1:11">
      <c r="A1238" s="480" t="s">
        <v>239</v>
      </c>
      <c r="B1238" s="481" t="s">
        <v>1</v>
      </c>
      <c r="C1238" s="481" t="s">
        <v>240</v>
      </c>
      <c r="D1238" s="481" t="s">
        <v>3</v>
      </c>
      <c r="E1238" s="482" t="s">
        <v>241</v>
      </c>
      <c r="F1238" s="483"/>
      <c r="G1238" s="483"/>
      <c r="H1238" s="483"/>
      <c r="I1238" s="484"/>
      <c r="J1238" s="485" t="s">
        <v>1296</v>
      </c>
      <c r="K1238" s="486" t="s">
        <v>243</v>
      </c>
    </row>
    <row r="1239" spans="1:11" ht="25.5">
      <c r="A1239" s="487"/>
      <c r="B1239" s="487"/>
      <c r="C1239" s="487"/>
      <c r="D1239" s="487"/>
      <c r="E1239" s="488" t="s">
        <v>5</v>
      </c>
      <c r="F1239" s="489" t="s">
        <v>244</v>
      </c>
      <c r="G1239" s="489" t="s">
        <v>7</v>
      </c>
      <c r="H1239" s="488" t="s">
        <v>245</v>
      </c>
      <c r="I1239" s="488" t="s">
        <v>246</v>
      </c>
      <c r="J1239" s="487"/>
      <c r="K1239" s="487"/>
    </row>
    <row r="1240" spans="1:11">
      <c r="A1240" s="490">
        <v>1</v>
      </c>
      <c r="B1240" s="491" t="s">
        <v>1297</v>
      </c>
      <c r="C1240" s="492" t="s">
        <v>582</v>
      </c>
      <c r="D1240" s="493" t="s">
        <v>318</v>
      </c>
      <c r="E1240" s="494"/>
      <c r="F1240" s="490"/>
      <c r="G1240" s="490"/>
      <c r="H1240" s="495">
        <v>35</v>
      </c>
      <c r="I1240" s="490"/>
      <c r="J1240" s="496">
        <v>160</v>
      </c>
      <c r="K1240" s="490">
        <f t="shared" ref="K1240:K1394" si="38">(E1240+F1240+G1240+H1240+I1240)*J1240</f>
        <v>5600</v>
      </c>
    </row>
    <row r="1241" spans="1:11">
      <c r="A1241" s="490">
        <v>2</v>
      </c>
      <c r="B1241" s="491" t="s">
        <v>1298</v>
      </c>
      <c r="C1241" s="492" t="s">
        <v>1299</v>
      </c>
      <c r="D1241" s="493" t="s">
        <v>318</v>
      </c>
      <c r="E1241" s="494">
        <v>177</v>
      </c>
      <c r="F1241" s="490"/>
      <c r="G1241" s="490"/>
      <c r="H1241" s="490"/>
      <c r="I1241" s="490"/>
      <c r="J1241" s="496">
        <v>118</v>
      </c>
      <c r="K1241" s="490">
        <f t="shared" si="38"/>
        <v>20886</v>
      </c>
    </row>
    <row r="1242" spans="1:11">
      <c r="A1242" s="490">
        <v>3</v>
      </c>
      <c r="B1242" s="491" t="s">
        <v>1300</v>
      </c>
      <c r="C1242" s="492" t="s">
        <v>1301</v>
      </c>
      <c r="D1242" s="497" t="s">
        <v>318</v>
      </c>
      <c r="E1242" s="494">
        <v>1425</v>
      </c>
      <c r="F1242" s="490"/>
      <c r="G1242" s="490"/>
      <c r="H1242" s="490"/>
      <c r="I1242" s="490"/>
      <c r="J1242" s="498">
        <v>15.3225</v>
      </c>
      <c r="K1242" s="490">
        <f t="shared" si="38"/>
        <v>21834.5625</v>
      </c>
    </row>
    <row r="1243" spans="1:11">
      <c r="A1243" s="490">
        <v>4</v>
      </c>
      <c r="B1243" s="491" t="s">
        <v>1302</v>
      </c>
      <c r="C1243" s="492" t="s">
        <v>1303</v>
      </c>
      <c r="D1243" s="493" t="s">
        <v>318</v>
      </c>
      <c r="E1243" s="494">
        <v>20</v>
      </c>
      <c r="F1243" s="490"/>
      <c r="G1243" s="490"/>
      <c r="H1243" s="490"/>
      <c r="I1243" s="490"/>
      <c r="J1243" s="496">
        <v>62.6</v>
      </c>
      <c r="K1243" s="490">
        <f t="shared" si="38"/>
        <v>1252</v>
      </c>
    </row>
    <row r="1244" spans="1:11">
      <c r="A1244" s="490">
        <v>5</v>
      </c>
      <c r="B1244" s="495" t="s">
        <v>1304</v>
      </c>
      <c r="C1244" s="492" t="s">
        <v>1305</v>
      </c>
      <c r="D1244" s="497" t="s">
        <v>20</v>
      </c>
      <c r="E1244" s="494">
        <v>9</v>
      </c>
      <c r="F1244" s="490"/>
      <c r="G1244" s="490"/>
      <c r="H1244" s="499"/>
      <c r="I1244" s="490"/>
      <c r="J1244" s="500">
        <v>807.60500000000002</v>
      </c>
      <c r="K1244" s="490">
        <f t="shared" si="38"/>
        <v>7268.4449999999997</v>
      </c>
    </row>
    <row r="1245" spans="1:11">
      <c r="A1245" s="490">
        <v>6</v>
      </c>
      <c r="B1245" s="495" t="s">
        <v>1140</v>
      </c>
      <c r="C1245" s="492" t="s">
        <v>1306</v>
      </c>
      <c r="D1245" s="497" t="s">
        <v>318</v>
      </c>
      <c r="E1245" s="494">
        <v>535</v>
      </c>
      <c r="F1245" s="490"/>
      <c r="G1245" s="490"/>
      <c r="H1245" s="490"/>
      <c r="I1245" s="490"/>
      <c r="J1245" s="500">
        <v>190.68</v>
      </c>
      <c r="K1245" s="490">
        <f t="shared" si="38"/>
        <v>102013.8</v>
      </c>
    </row>
    <row r="1246" spans="1:11">
      <c r="A1246" s="490">
        <v>7</v>
      </c>
      <c r="B1246" s="491" t="s">
        <v>1307</v>
      </c>
      <c r="C1246" s="492" t="s">
        <v>1308</v>
      </c>
      <c r="D1246" s="497" t="s">
        <v>21</v>
      </c>
      <c r="E1246" s="494">
        <v>1</v>
      </c>
      <c r="F1246" s="490"/>
      <c r="G1246" s="490"/>
      <c r="H1246" s="495"/>
      <c r="I1246" s="490"/>
      <c r="J1246" s="500">
        <v>67260</v>
      </c>
      <c r="K1246" s="490">
        <f t="shared" si="38"/>
        <v>67260</v>
      </c>
    </row>
    <row r="1247" spans="1:11">
      <c r="A1247" s="490">
        <v>8</v>
      </c>
      <c r="B1247" s="491" t="s">
        <v>1309</v>
      </c>
      <c r="C1247" s="492" t="s">
        <v>1310</v>
      </c>
      <c r="D1247" s="493" t="s">
        <v>1159</v>
      </c>
      <c r="E1247" s="494"/>
      <c r="F1247" s="490"/>
      <c r="G1247" s="490"/>
      <c r="H1247" s="494">
        <v>0.1</v>
      </c>
      <c r="I1247" s="490"/>
      <c r="J1247" s="496">
        <v>50000</v>
      </c>
      <c r="K1247" s="490">
        <f t="shared" si="38"/>
        <v>5000</v>
      </c>
    </row>
    <row r="1248" spans="1:11">
      <c r="A1248" s="490">
        <v>9</v>
      </c>
      <c r="B1248" s="491" t="s">
        <v>1311</v>
      </c>
      <c r="C1248" s="492" t="s">
        <v>1312</v>
      </c>
      <c r="D1248" s="493" t="s">
        <v>1159</v>
      </c>
      <c r="E1248" s="494"/>
      <c r="F1248" s="490"/>
      <c r="G1248" s="490"/>
      <c r="H1248" s="494">
        <v>2.83</v>
      </c>
      <c r="I1248" s="490"/>
      <c r="J1248" s="496">
        <v>108393.303</v>
      </c>
      <c r="K1248" s="490">
        <f t="shared" si="38"/>
        <v>306753.04749000003</v>
      </c>
    </row>
    <row r="1249" spans="1:11">
      <c r="A1249" s="490">
        <v>10</v>
      </c>
      <c r="B1249" s="491" t="s">
        <v>1313</v>
      </c>
      <c r="C1249" s="492" t="s">
        <v>1314</v>
      </c>
      <c r="D1249" s="493" t="s">
        <v>1159</v>
      </c>
      <c r="E1249" s="494"/>
      <c r="F1249" s="490"/>
      <c r="G1249" s="490"/>
      <c r="H1249" s="494">
        <v>0.62572000000000005</v>
      </c>
      <c r="I1249" s="490"/>
      <c r="J1249" s="496">
        <v>67296</v>
      </c>
      <c r="K1249" s="490">
        <f t="shared" si="38"/>
        <v>42108.453120000006</v>
      </c>
    </row>
    <row r="1250" spans="1:11">
      <c r="A1250" s="490">
        <v>11</v>
      </c>
      <c r="B1250" s="491" t="s">
        <v>1315</v>
      </c>
      <c r="C1250" s="492" t="s">
        <v>1316</v>
      </c>
      <c r="D1250" s="493" t="s">
        <v>1159</v>
      </c>
      <c r="E1250" s="494"/>
      <c r="F1250" s="490"/>
      <c r="G1250" s="490"/>
      <c r="H1250" s="494">
        <v>1.99247</v>
      </c>
      <c r="I1250" s="490"/>
      <c r="J1250" s="496">
        <v>67296</v>
      </c>
      <c r="K1250" s="490">
        <f t="shared" si="38"/>
        <v>134085.26112000001</v>
      </c>
    </row>
    <row r="1251" spans="1:11">
      <c r="A1251" s="490">
        <v>12</v>
      </c>
      <c r="B1251" s="491" t="s">
        <v>1317</v>
      </c>
      <c r="C1251" s="492" t="s">
        <v>1318</v>
      </c>
      <c r="D1251" s="493" t="s">
        <v>1159</v>
      </c>
      <c r="E1251" s="494"/>
      <c r="F1251" s="490"/>
      <c r="G1251" s="490"/>
      <c r="H1251" s="494">
        <v>0.35243999999999998</v>
      </c>
      <c r="I1251" s="490"/>
      <c r="J1251" s="496">
        <v>108393.25</v>
      </c>
      <c r="K1251" s="490">
        <f t="shared" si="38"/>
        <v>38202.117029999994</v>
      </c>
    </row>
    <row r="1252" spans="1:11">
      <c r="A1252" s="490">
        <v>13</v>
      </c>
      <c r="B1252" s="491" t="s">
        <v>1319</v>
      </c>
      <c r="C1252" s="492" t="s">
        <v>1320</v>
      </c>
      <c r="D1252" s="501" t="s">
        <v>1159</v>
      </c>
      <c r="E1252" s="494"/>
      <c r="F1252" s="490"/>
      <c r="G1252" s="490"/>
      <c r="H1252" s="494">
        <v>0.05</v>
      </c>
      <c r="I1252" s="490"/>
      <c r="J1252" s="502">
        <v>300460</v>
      </c>
      <c r="K1252" s="490">
        <f t="shared" si="38"/>
        <v>15023</v>
      </c>
    </row>
    <row r="1253" spans="1:11">
      <c r="A1253" s="490">
        <v>14</v>
      </c>
      <c r="B1253" s="491" t="s">
        <v>1321</v>
      </c>
      <c r="C1253" s="492" t="s">
        <v>1322</v>
      </c>
      <c r="D1253" s="493" t="s">
        <v>559</v>
      </c>
      <c r="E1253" s="494"/>
      <c r="F1253" s="490"/>
      <c r="G1253" s="490"/>
      <c r="H1253" s="490">
        <v>79</v>
      </c>
      <c r="I1253" s="490"/>
      <c r="J1253" s="496">
        <v>260</v>
      </c>
      <c r="K1253" s="490">
        <f t="shared" si="38"/>
        <v>20540</v>
      </c>
    </row>
    <row r="1254" spans="1:11">
      <c r="A1254" s="490">
        <v>15</v>
      </c>
      <c r="B1254" s="491" t="s">
        <v>1323</v>
      </c>
      <c r="C1254" s="492" t="s">
        <v>1324</v>
      </c>
      <c r="D1254" s="493" t="s">
        <v>1159</v>
      </c>
      <c r="E1254" s="494"/>
      <c r="F1254" s="490"/>
      <c r="G1254" s="490"/>
      <c r="H1254" s="490">
        <v>1.7541</v>
      </c>
      <c r="I1254" s="490"/>
      <c r="J1254" s="496">
        <v>38480</v>
      </c>
      <c r="K1254" s="490">
        <f t="shared" si="38"/>
        <v>67497.767999999996</v>
      </c>
    </row>
    <row r="1255" spans="1:11">
      <c r="A1255" s="490">
        <v>16</v>
      </c>
      <c r="B1255" s="491" t="s">
        <v>1325</v>
      </c>
      <c r="C1255" s="492" t="s">
        <v>1326</v>
      </c>
      <c r="D1255" s="493" t="s">
        <v>1159</v>
      </c>
      <c r="E1255" s="494"/>
      <c r="F1255" s="490"/>
      <c r="G1255" s="490"/>
      <c r="H1255" s="494">
        <v>9.9959999999999993E-2</v>
      </c>
      <c r="I1255" s="490"/>
      <c r="J1255" s="496">
        <v>43820</v>
      </c>
      <c r="K1255" s="490">
        <f t="shared" si="38"/>
        <v>4380.2471999999998</v>
      </c>
    </row>
    <row r="1256" spans="1:11">
      <c r="A1256" s="490">
        <v>17</v>
      </c>
      <c r="B1256" s="491" t="s">
        <v>1327</v>
      </c>
      <c r="C1256" s="492" t="s">
        <v>1328</v>
      </c>
      <c r="D1256" s="493" t="s">
        <v>1159</v>
      </c>
      <c r="E1256" s="494"/>
      <c r="F1256" s="490"/>
      <c r="G1256" s="490"/>
      <c r="H1256" s="494">
        <v>0.35399999999999998</v>
      </c>
      <c r="I1256" s="490"/>
      <c r="J1256" s="496">
        <v>20000</v>
      </c>
      <c r="K1256" s="490">
        <f t="shared" si="38"/>
        <v>7080</v>
      </c>
    </row>
    <row r="1257" spans="1:11">
      <c r="A1257" s="490">
        <v>18</v>
      </c>
      <c r="B1257" s="491" t="s">
        <v>1329</v>
      </c>
      <c r="C1257" s="492" t="s">
        <v>1330</v>
      </c>
      <c r="D1257" s="493" t="s">
        <v>559</v>
      </c>
      <c r="E1257" s="494">
        <v>8.8000000000000007</v>
      </c>
      <c r="F1257" s="490"/>
      <c r="G1257" s="490"/>
      <c r="H1257" s="490"/>
      <c r="I1257" s="490"/>
      <c r="J1257" s="503">
        <v>448.32499999999999</v>
      </c>
      <c r="K1257" s="490">
        <f t="shared" si="38"/>
        <v>3945.26</v>
      </c>
    </row>
    <row r="1258" spans="1:11">
      <c r="A1258" s="490">
        <v>19</v>
      </c>
      <c r="B1258" s="495" t="s">
        <v>1331</v>
      </c>
      <c r="C1258" s="492" t="s">
        <v>1332</v>
      </c>
      <c r="D1258" s="497" t="s">
        <v>21</v>
      </c>
      <c r="E1258" s="494"/>
      <c r="F1258" s="490"/>
      <c r="G1258" s="490"/>
      <c r="H1258" s="495">
        <v>4</v>
      </c>
      <c r="I1258" s="490"/>
      <c r="J1258" s="500">
        <v>9363.75</v>
      </c>
      <c r="K1258" s="490">
        <f t="shared" si="38"/>
        <v>37455</v>
      </c>
    </row>
    <row r="1259" spans="1:11">
      <c r="A1259" s="490">
        <v>20</v>
      </c>
      <c r="B1259" s="491" t="s">
        <v>1333</v>
      </c>
      <c r="C1259" s="492" t="s">
        <v>1334</v>
      </c>
      <c r="D1259" s="493" t="s">
        <v>21</v>
      </c>
      <c r="E1259" s="494"/>
      <c r="F1259" s="490"/>
      <c r="G1259" s="490"/>
      <c r="H1259" s="495">
        <v>368</v>
      </c>
      <c r="I1259" s="490"/>
      <c r="J1259" s="496">
        <v>280</v>
      </c>
      <c r="K1259" s="490">
        <f t="shared" si="38"/>
        <v>103040</v>
      </c>
    </row>
    <row r="1260" spans="1:11">
      <c r="A1260" s="490">
        <v>21</v>
      </c>
      <c r="B1260" s="491" t="s">
        <v>1335</v>
      </c>
      <c r="C1260" s="492" t="s">
        <v>1336</v>
      </c>
      <c r="D1260" s="493" t="s">
        <v>21</v>
      </c>
      <c r="E1260" s="494">
        <v>10</v>
      </c>
      <c r="F1260" s="490"/>
      <c r="G1260" s="490"/>
      <c r="H1260" s="495"/>
      <c r="I1260" s="490"/>
      <c r="J1260" s="496">
        <v>1049.875</v>
      </c>
      <c r="K1260" s="490">
        <f t="shared" si="38"/>
        <v>10498.75</v>
      </c>
    </row>
    <row r="1261" spans="1:11">
      <c r="A1261" s="490">
        <v>22</v>
      </c>
      <c r="B1261" s="491" t="s">
        <v>1337</v>
      </c>
      <c r="C1261" s="492" t="s">
        <v>1338</v>
      </c>
      <c r="D1261" s="493" t="s">
        <v>21</v>
      </c>
      <c r="E1261" s="494">
        <v>7</v>
      </c>
      <c r="F1261" s="490"/>
      <c r="G1261" s="490"/>
      <c r="H1261" s="495"/>
      <c r="I1261" s="490"/>
      <c r="J1261" s="496">
        <v>758.18</v>
      </c>
      <c r="K1261" s="490">
        <f t="shared" si="38"/>
        <v>5307.2599999999993</v>
      </c>
    </row>
    <row r="1262" spans="1:11">
      <c r="A1262" s="490">
        <v>23</v>
      </c>
      <c r="B1262" s="491" t="s">
        <v>1339</v>
      </c>
      <c r="C1262" s="492" t="s">
        <v>1340</v>
      </c>
      <c r="D1262" s="493" t="s">
        <v>21</v>
      </c>
      <c r="E1262" s="494">
        <v>3</v>
      </c>
      <c r="F1262" s="490"/>
      <c r="G1262" s="490"/>
      <c r="H1262" s="490"/>
      <c r="I1262" s="490"/>
      <c r="J1262" s="496">
        <v>789.96</v>
      </c>
      <c r="K1262" s="490">
        <f t="shared" si="38"/>
        <v>2369.88</v>
      </c>
    </row>
    <row r="1263" spans="1:11">
      <c r="A1263" s="490">
        <v>24</v>
      </c>
      <c r="B1263" s="491" t="s">
        <v>1144</v>
      </c>
      <c r="C1263" s="492" t="s">
        <v>1341</v>
      </c>
      <c r="D1263" s="493" t="s">
        <v>21</v>
      </c>
      <c r="E1263" s="494"/>
      <c r="F1263" s="490"/>
      <c r="G1263" s="490"/>
      <c r="H1263" s="495">
        <v>7</v>
      </c>
      <c r="I1263" s="490"/>
      <c r="J1263" s="504">
        <v>3229.0749999999998</v>
      </c>
      <c r="K1263" s="490">
        <f t="shared" si="38"/>
        <v>22603.524999999998</v>
      </c>
    </row>
    <row r="1264" spans="1:11">
      <c r="A1264" s="490">
        <v>25</v>
      </c>
      <c r="B1264" s="491" t="s">
        <v>1342</v>
      </c>
      <c r="C1264" s="492" t="s">
        <v>1343</v>
      </c>
      <c r="D1264" s="493" t="s">
        <v>21</v>
      </c>
      <c r="E1264" s="494"/>
      <c r="F1264" s="490"/>
      <c r="G1264" s="490"/>
      <c r="H1264" s="495">
        <v>9</v>
      </c>
      <c r="I1264" s="490"/>
      <c r="J1264" s="504">
        <v>2252.9749999999999</v>
      </c>
      <c r="K1264" s="490">
        <f t="shared" si="38"/>
        <v>20276.774999999998</v>
      </c>
    </row>
    <row r="1265" spans="1:11">
      <c r="A1265" s="490">
        <v>26</v>
      </c>
      <c r="B1265" s="491" t="s">
        <v>1344</v>
      </c>
      <c r="C1265" s="492" t="s">
        <v>1345</v>
      </c>
      <c r="D1265" s="501" t="s">
        <v>21</v>
      </c>
      <c r="E1265" s="494"/>
      <c r="F1265" s="490"/>
      <c r="G1265" s="490"/>
      <c r="H1265" s="495">
        <v>9</v>
      </c>
      <c r="I1265" s="490"/>
      <c r="J1265" s="505">
        <v>186.62334000000001</v>
      </c>
      <c r="K1265" s="490">
        <f t="shared" si="38"/>
        <v>1679.6100600000002</v>
      </c>
    </row>
    <row r="1266" spans="1:11">
      <c r="A1266" s="490">
        <v>27</v>
      </c>
      <c r="B1266" s="491" t="s">
        <v>550</v>
      </c>
      <c r="C1266" s="506" t="s">
        <v>1346</v>
      </c>
      <c r="D1266" s="493" t="s">
        <v>21</v>
      </c>
      <c r="E1266" s="494"/>
      <c r="F1266" s="490"/>
      <c r="G1266" s="490"/>
      <c r="H1266" s="490">
        <v>15</v>
      </c>
      <c r="I1266" s="490"/>
      <c r="J1266" s="507">
        <v>1223.53</v>
      </c>
      <c r="K1266" s="490">
        <f t="shared" si="38"/>
        <v>18352.95</v>
      </c>
    </row>
    <row r="1267" spans="1:11">
      <c r="A1267" s="490">
        <v>28</v>
      </c>
      <c r="B1267" s="491" t="s">
        <v>1347</v>
      </c>
      <c r="C1267" s="492" t="s">
        <v>1348</v>
      </c>
      <c r="D1267" s="493" t="s">
        <v>21</v>
      </c>
      <c r="E1267" s="494"/>
      <c r="F1267" s="490"/>
      <c r="G1267" s="490"/>
      <c r="H1267" s="490">
        <v>10</v>
      </c>
      <c r="I1267" s="490"/>
      <c r="J1267" s="503">
        <v>508.48</v>
      </c>
      <c r="K1267" s="490">
        <f t="shared" si="38"/>
        <v>5084.8</v>
      </c>
    </row>
    <row r="1268" spans="1:11">
      <c r="A1268" s="490">
        <v>29</v>
      </c>
      <c r="B1268" s="491" t="s">
        <v>1349</v>
      </c>
      <c r="C1268" s="492" t="s">
        <v>1350</v>
      </c>
      <c r="D1268" s="493" t="s">
        <v>21</v>
      </c>
      <c r="E1268" s="494"/>
      <c r="F1268" s="490"/>
      <c r="G1268" s="490"/>
      <c r="H1268" s="495">
        <v>10</v>
      </c>
      <c r="I1268" s="490"/>
      <c r="J1268" s="503">
        <v>561.82500000000005</v>
      </c>
      <c r="K1268" s="490">
        <f t="shared" si="38"/>
        <v>5618.25</v>
      </c>
    </row>
    <row r="1269" spans="1:11">
      <c r="A1269" s="490">
        <v>30</v>
      </c>
      <c r="B1269" s="491" t="s">
        <v>268</v>
      </c>
      <c r="C1269" s="506" t="s">
        <v>1351</v>
      </c>
      <c r="D1269" s="494" t="s">
        <v>21</v>
      </c>
      <c r="E1269" s="494"/>
      <c r="F1269" s="490"/>
      <c r="G1269" s="490"/>
      <c r="H1269" s="495">
        <v>46</v>
      </c>
      <c r="I1269" s="490"/>
      <c r="J1269" s="503">
        <v>2340</v>
      </c>
      <c r="K1269" s="490">
        <f t="shared" si="38"/>
        <v>107640</v>
      </c>
    </row>
    <row r="1270" spans="1:11">
      <c r="A1270" s="490">
        <v>31</v>
      </c>
      <c r="B1270" s="491" t="s">
        <v>1352</v>
      </c>
      <c r="C1270" s="506" t="s">
        <v>1353</v>
      </c>
      <c r="D1270" s="494" t="s">
        <v>21</v>
      </c>
      <c r="E1270" s="494"/>
      <c r="F1270" s="490"/>
      <c r="G1270" s="490"/>
      <c r="H1270" s="495">
        <v>9</v>
      </c>
      <c r="I1270" s="490"/>
      <c r="J1270" s="508">
        <v>3977.0277999999998</v>
      </c>
      <c r="K1270" s="490">
        <f t="shared" si="38"/>
        <v>35793.250199999995</v>
      </c>
    </row>
    <row r="1271" spans="1:11">
      <c r="A1271" s="490">
        <v>32</v>
      </c>
      <c r="B1271" s="491" t="s">
        <v>1354</v>
      </c>
      <c r="C1271" s="506" t="s">
        <v>1355</v>
      </c>
      <c r="D1271" s="494" t="s">
        <v>21</v>
      </c>
      <c r="E1271" s="494"/>
      <c r="F1271" s="490"/>
      <c r="G1271" s="490"/>
      <c r="H1271" s="490">
        <v>19</v>
      </c>
      <c r="I1271" s="490"/>
      <c r="J1271" s="503">
        <v>1133</v>
      </c>
      <c r="K1271" s="490">
        <f t="shared" si="38"/>
        <v>21527</v>
      </c>
    </row>
    <row r="1272" spans="1:11">
      <c r="A1272" s="490">
        <v>33</v>
      </c>
      <c r="B1272" s="491" t="s">
        <v>1356</v>
      </c>
      <c r="C1272" s="506" t="s">
        <v>1357</v>
      </c>
      <c r="D1272" s="494" t="s">
        <v>21</v>
      </c>
      <c r="E1272" s="494">
        <v>2</v>
      </c>
      <c r="F1272" s="490"/>
      <c r="G1272" s="490"/>
      <c r="H1272" s="490"/>
      <c r="I1272" s="490"/>
      <c r="J1272" s="503">
        <v>11293.25</v>
      </c>
      <c r="K1272" s="490">
        <f t="shared" si="38"/>
        <v>22586.5</v>
      </c>
    </row>
    <row r="1273" spans="1:11">
      <c r="A1273" s="490">
        <v>34</v>
      </c>
      <c r="B1273" s="491" t="s">
        <v>1358</v>
      </c>
      <c r="C1273" s="492" t="s">
        <v>1359</v>
      </c>
      <c r="D1273" s="493" t="s">
        <v>21</v>
      </c>
      <c r="E1273" s="494">
        <v>2</v>
      </c>
      <c r="F1273" s="490"/>
      <c r="G1273" s="490"/>
      <c r="H1273" s="490"/>
      <c r="I1273" s="490"/>
      <c r="J1273" s="496">
        <v>9023.25</v>
      </c>
      <c r="K1273" s="490">
        <f t="shared" si="38"/>
        <v>18046.5</v>
      </c>
    </row>
    <row r="1274" spans="1:11">
      <c r="A1274" s="490">
        <v>35</v>
      </c>
      <c r="B1274" s="491" t="s">
        <v>1360</v>
      </c>
      <c r="C1274" s="492" t="s">
        <v>1361</v>
      </c>
      <c r="D1274" s="493" t="s">
        <v>21</v>
      </c>
      <c r="E1274" s="494">
        <v>1</v>
      </c>
      <c r="F1274" s="490"/>
      <c r="G1274" s="490"/>
      <c r="H1274" s="490"/>
      <c r="I1274" s="490"/>
      <c r="J1274" s="496">
        <v>28329.599999999999</v>
      </c>
      <c r="K1274" s="490">
        <f t="shared" si="38"/>
        <v>28329.599999999999</v>
      </c>
    </row>
    <row r="1275" spans="1:11" ht="25.5">
      <c r="A1275" s="490">
        <v>36</v>
      </c>
      <c r="B1275" s="491" t="s">
        <v>1362</v>
      </c>
      <c r="C1275" s="492" t="s">
        <v>1363</v>
      </c>
      <c r="D1275" s="493" t="s">
        <v>21</v>
      </c>
      <c r="E1275" s="494">
        <v>2</v>
      </c>
      <c r="F1275" s="490"/>
      <c r="G1275" s="490"/>
      <c r="H1275" s="490"/>
      <c r="I1275" s="490"/>
      <c r="J1275" s="496">
        <v>27217.3</v>
      </c>
      <c r="K1275" s="490">
        <f t="shared" si="38"/>
        <v>54434.6</v>
      </c>
    </row>
    <row r="1276" spans="1:11">
      <c r="A1276" s="490">
        <v>37</v>
      </c>
      <c r="B1276" s="491" t="s">
        <v>1364</v>
      </c>
      <c r="C1276" s="492" t="s">
        <v>1365</v>
      </c>
      <c r="D1276" s="493" t="s">
        <v>21</v>
      </c>
      <c r="E1276" s="494">
        <v>5</v>
      </c>
      <c r="F1276" s="490"/>
      <c r="G1276" s="490"/>
      <c r="H1276" s="490"/>
      <c r="I1276" s="490"/>
      <c r="J1276" s="509">
        <v>8266.9883000000009</v>
      </c>
      <c r="K1276" s="490">
        <f t="shared" si="38"/>
        <v>41334.941500000001</v>
      </c>
    </row>
    <row r="1277" spans="1:11">
      <c r="A1277" s="490">
        <v>38</v>
      </c>
      <c r="B1277" s="491" t="s">
        <v>1366</v>
      </c>
      <c r="C1277" s="492" t="s">
        <v>1367</v>
      </c>
      <c r="D1277" s="493" t="s">
        <v>21</v>
      </c>
      <c r="E1277" s="494">
        <v>4</v>
      </c>
      <c r="F1277" s="490"/>
      <c r="G1277" s="490"/>
      <c r="H1277" s="495"/>
      <c r="I1277" s="490"/>
      <c r="J1277" s="496">
        <v>7922.3</v>
      </c>
      <c r="K1277" s="490">
        <f t="shared" si="38"/>
        <v>31689.200000000001</v>
      </c>
    </row>
    <row r="1278" spans="1:11">
      <c r="A1278" s="490">
        <v>39</v>
      </c>
      <c r="B1278" s="491" t="s">
        <v>1368</v>
      </c>
      <c r="C1278" s="492" t="s">
        <v>1369</v>
      </c>
      <c r="D1278" s="493" t="s">
        <v>21</v>
      </c>
      <c r="E1278" s="494">
        <v>22</v>
      </c>
      <c r="F1278" s="490"/>
      <c r="G1278" s="490"/>
      <c r="H1278" s="495"/>
      <c r="I1278" s="490"/>
      <c r="J1278" s="504">
        <v>3489.2150000000001</v>
      </c>
      <c r="K1278" s="490">
        <f t="shared" si="38"/>
        <v>76762.73000000001</v>
      </c>
    </row>
    <row r="1279" spans="1:11">
      <c r="A1279" s="490">
        <v>40</v>
      </c>
      <c r="B1279" s="491" t="s">
        <v>1370</v>
      </c>
      <c r="C1279" s="492" t="s">
        <v>1371</v>
      </c>
      <c r="D1279" s="501" t="s">
        <v>21</v>
      </c>
      <c r="E1279" s="494">
        <v>5</v>
      </c>
      <c r="F1279" s="490"/>
      <c r="G1279" s="490"/>
      <c r="H1279" s="490"/>
      <c r="I1279" s="490"/>
      <c r="J1279" s="502">
        <v>5211.92</v>
      </c>
      <c r="K1279" s="490">
        <f t="shared" si="38"/>
        <v>26059.599999999999</v>
      </c>
    </row>
    <row r="1280" spans="1:11">
      <c r="A1280" s="490">
        <v>41</v>
      </c>
      <c r="B1280" s="491" t="s">
        <v>1372</v>
      </c>
      <c r="C1280" s="492" t="s">
        <v>1373</v>
      </c>
      <c r="D1280" s="497" t="s">
        <v>21</v>
      </c>
      <c r="E1280" s="494">
        <v>2</v>
      </c>
      <c r="F1280" s="490"/>
      <c r="G1280" s="490"/>
      <c r="H1280" s="490"/>
      <c r="I1280" s="490"/>
      <c r="J1280" s="500">
        <v>13614.325000000001</v>
      </c>
      <c r="K1280" s="490">
        <f t="shared" si="38"/>
        <v>27228.65</v>
      </c>
    </row>
    <row r="1281" spans="1:11">
      <c r="A1281" s="490">
        <v>42</v>
      </c>
      <c r="B1281" s="491" t="s">
        <v>1374</v>
      </c>
      <c r="C1281" s="492" t="s">
        <v>1375</v>
      </c>
      <c r="D1281" s="493" t="s">
        <v>559</v>
      </c>
      <c r="E1281" s="494">
        <v>19</v>
      </c>
      <c r="F1281" s="490"/>
      <c r="G1281" s="490"/>
      <c r="H1281" s="490"/>
      <c r="I1281" s="490"/>
      <c r="J1281" s="496">
        <v>3852.7</v>
      </c>
      <c r="K1281" s="490">
        <f t="shared" si="38"/>
        <v>73201.3</v>
      </c>
    </row>
    <row r="1282" spans="1:11">
      <c r="A1282" s="490">
        <v>43</v>
      </c>
      <c r="B1282" s="491" t="s">
        <v>1376</v>
      </c>
      <c r="C1282" s="492" t="s">
        <v>1377</v>
      </c>
      <c r="D1282" s="493" t="s">
        <v>21</v>
      </c>
      <c r="E1282" s="494">
        <v>5</v>
      </c>
      <c r="F1282" s="490"/>
      <c r="G1282" s="490"/>
      <c r="H1282" s="490"/>
      <c r="I1282" s="490"/>
      <c r="J1282" s="496">
        <v>3393.65</v>
      </c>
      <c r="K1282" s="490">
        <f t="shared" si="38"/>
        <v>16968.25</v>
      </c>
    </row>
    <row r="1283" spans="1:11">
      <c r="A1283" s="490">
        <v>44</v>
      </c>
      <c r="B1283" s="491" t="s">
        <v>24</v>
      </c>
      <c r="C1283" s="492" t="s">
        <v>1378</v>
      </c>
      <c r="D1283" s="493" t="s">
        <v>21</v>
      </c>
      <c r="E1283" s="494">
        <v>1</v>
      </c>
      <c r="F1283" s="490"/>
      <c r="G1283" s="490"/>
      <c r="H1283" s="490"/>
      <c r="I1283" s="490"/>
      <c r="J1283" s="496">
        <v>83178.2</v>
      </c>
      <c r="K1283" s="490">
        <f t="shared" si="38"/>
        <v>83178.2</v>
      </c>
    </row>
    <row r="1284" spans="1:11">
      <c r="A1284" s="490">
        <v>45</v>
      </c>
      <c r="B1284" s="491" t="s">
        <v>1209</v>
      </c>
      <c r="C1284" s="492" t="s">
        <v>1379</v>
      </c>
      <c r="D1284" s="501" t="s">
        <v>21</v>
      </c>
      <c r="E1284" s="494">
        <v>1</v>
      </c>
      <c r="F1284" s="490"/>
      <c r="G1284" s="490"/>
      <c r="H1284" s="490"/>
      <c r="I1284" s="490"/>
      <c r="J1284" s="510">
        <v>16720.8</v>
      </c>
      <c r="K1284" s="490">
        <f t="shared" si="38"/>
        <v>16720.8</v>
      </c>
    </row>
    <row r="1285" spans="1:11">
      <c r="A1285" s="490">
        <v>46</v>
      </c>
      <c r="B1285" s="491" t="s">
        <v>1380</v>
      </c>
      <c r="C1285" s="506" t="s">
        <v>1381</v>
      </c>
      <c r="D1285" s="493" t="s">
        <v>21</v>
      </c>
      <c r="E1285" s="494">
        <v>1</v>
      </c>
      <c r="F1285" s="490"/>
      <c r="G1285" s="490"/>
      <c r="H1285" s="490"/>
      <c r="I1285" s="490"/>
      <c r="J1285" s="503">
        <v>2258.65</v>
      </c>
      <c r="K1285" s="490">
        <f t="shared" si="38"/>
        <v>2258.65</v>
      </c>
    </row>
    <row r="1286" spans="1:11">
      <c r="A1286" s="490">
        <v>47</v>
      </c>
      <c r="B1286" s="495" t="s">
        <v>1382</v>
      </c>
      <c r="C1286" s="492" t="s">
        <v>1383</v>
      </c>
      <c r="D1286" s="497" t="s">
        <v>21</v>
      </c>
      <c r="E1286" s="494">
        <v>3</v>
      </c>
      <c r="F1286" s="490"/>
      <c r="G1286" s="490"/>
      <c r="H1286" s="490"/>
      <c r="I1286" s="490"/>
      <c r="J1286" s="500">
        <v>5141.05</v>
      </c>
      <c r="K1286" s="490">
        <f t="shared" si="38"/>
        <v>15423.150000000001</v>
      </c>
    </row>
    <row r="1287" spans="1:11">
      <c r="A1287" s="490">
        <v>48</v>
      </c>
      <c r="B1287" s="495" t="s">
        <v>1384</v>
      </c>
      <c r="C1287" s="492" t="s">
        <v>1385</v>
      </c>
      <c r="D1287" s="497" t="s">
        <v>21</v>
      </c>
      <c r="E1287" s="494">
        <v>2</v>
      </c>
      <c r="F1287" s="490"/>
      <c r="G1287" s="490"/>
      <c r="H1287" s="490"/>
      <c r="I1287" s="490"/>
      <c r="J1287" s="500">
        <v>5141.05</v>
      </c>
      <c r="K1287" s="490">
        <f t="shared" si="38"/>
        <v>10282.1</v>
      </c>
    </row>
    <row r="1288" spans="1:11">
      <c r="A1288" s="490">
        <v>49</v>
      </c>
      <c r="B1288" s="491" t="s">
        <v>1386</v>
      </c>
      <c r="C1288" s="492" t="s">
        <v>1387</v>
      </c>
      <c r="D1288" s="493" t="s">
        <v>21</v>
      </c>
      <c r="E1288" s="494">
        <v>6</v>
      </c>
      <c r="F1288" s="490"/>
      <c r="G1288" s="490"/>
      <c r="H1288" s="490"/>
      <c r="I1288" s="490"/>
      <c r="J1288" s="496">
        <v>703.28</v>
      </c>
      <c r="K1288" s="490">
        <f t="shared" si="38"/>
        <v>4219.68</v>
      </c>
    </row>
    <row r="1289" spans="1:11">
      <c r="A1289" s="490">
        <v>50</v>
      </c>
      <c r="B1289" s="491" t="s">
        <v>1388</v>
      </c>
      <c r="C1289" s="492" t="s">
        <v>1389</v>
      </c>
      <c r="D1289" s="493" t="s">
        <v>21</v>
      </c>
      <c r="E1289" s="494">
        <v>2</v>
      </c>
      <c r="F1289" s="490"/>
      <c r="G1289" s="490"/>
      <c r="H1289" s="490"/>
      <c r="I1289" s="490"/>
      <c r="J1289" s="496">
        <v>703.28</v>
      </c>
      <c r="K1289" s="490">
        <f t="shared" si="38"/>
        <v>1406.56</v>
      </c>
    </row>
    <row r="1290" spans="1:11">
      <c r="A1290" s="490">
        <v>51</v>
      </c>
      <c r="B1290" s="491" t="s">
        <v>1390</v>
      </c>
      <c r="C1290" s="492" t="s">
        <v>1391</v>
      </c>
      <c r="D1290" s="493" t="s">
        <v>21</v>
      </c>
      <c r="E1290" s="494">
        <v>3</v>
      </c>
      <c r="F1290" s="490"/>
      <c r="G1290" s="490"/>
      <c r="H1290" s="490"/>
      <c r="I1290" s="490"/>
      <c r="J1290" s="496">
        <v>703.28</v>
      </c>
      <c r="K1290" s="511">
        <f t="shared" si="38"/>
        <v>2109.84</v>
      </c>
    </row>
    <row r="1291" spans="1:11">
      <c r="A1291" s="490">
        <v>52</v>
      </c>
      <c r="B1291" s="491" t="s">
        <v>1392</v>
      </c>
      <c r="C1291" s="492" t="s">
        <v>1393</v>
      </c>
      <c r="D1291" s="493" t="s">
        <v>21</v>
      </c>
      <c r="E1291" s="494">
        <v>1</v>
      </c>
      <c r="F1291" s="490"/>
      <c r="G1291" s="490"/>
      <c r="H1291" s="490"/>
      <c r="I1291" s="490"/>
      <c r="J1291" s="503">
        <v>540</v>
      </c>
      <c r="K1291" s="490">
        <f t="shared" si="38"/>
        <v>540</v>
      </c>
    </row>
    <row r="1292" spans="1:11">
      <c r="A1292" s="490">
        <v>53</v>
      </c>
      <c r="B1292" s="491" t="s">
        <v>1394</v>
      </c>
      <c r="C1292" s="492" t="s">
        <v>1395</v>
      </c>
      <c r="D1292" s="493" t="s">
        <v>21</v>
      </c>
      <c r="E1292" s="494">
        <v>6</v>
      </c>
      <c r="F1292" s="490"/>
      <c r="G1292" s="490"/>
      <c r="H1292" s="490"/>
      <c r="I1292" s="490"/>
      <c r="J1292" s="503">
        <v>9954</v>
      </c>
      <c r="K1292" s="490">
        <f t="shared" si="38"/>
        <v>59724</v>
      </c>
    </row>
    <row r="1293" spans="1:11">
      <c r="A1293" s="490">
        <v>54</v>
      </c>
      <c r="B1293" s="491" t="s">
        <v>1396</v>
      </c>
      <c r="C1293" s="492" t="s">
        <v>1397</v>
      </c>
      <c r="D1293" s="493" t="s">
        <v>21</v>
      </c>
      <c r="E1293" s="494">
        <v>9</v>
      </c>
      <c r="F1293" s="490"/>
      <c r="G1293" s="490"/>
      <c r="H1293" s="490"/>
      <c r="I1293" s="490"/>
      <c r="J1293" s="503">
        <v>897</v>
      </c>
      <c r="K1293" s="490">
        <f t="shared" si="38"/>
        <v>8073</v>
      </c>
    </row>
    <row r="1294" spans="1:11">
      <c r="A1294" s="490">
        <v>55</v>
      </c>
      <c r="B1294" s="491" t="s">
        <v>1398</v>
      </c>
      <c r="C1294" s="492" t="s">
        <v>1399</v>
      </c>
      <c r="D1294" s="493" t="s">
        <v>21</v>
      </c>
      <c r="E1294" s="494">
        <v>1</v>
      </c>
      <c r="F1294" s="490"/>
      <c r="G1294" s="490"/>
      <c r="H1294" s="490"/>
      <c r="I1294" s="490"/>
      <c r="J1294" s="503">
        <v>700</v>
      </c>
      <c r="K1294" s="490">
        <f t="shared" si="38"/>
        <v>700</v>
      </c>
    </row>
    <row r="1295" spans="1:11">
      <c r="A1295" s="490">
        <v>56</v>
      </c>
      <c r="B1295" s="491" t="s">
        <v>1400</v>
      </c>
      <c r="C1295" s="512" t="s">
        <v>1401</v>
      </c>
      <c r="D1295" s="493" t="s">
        <v>21</v>
      </c>
      <c r="E1295" s="494">
        <v>8</v>
      </c>
      <c r="F1295" s="490"/>
      <c r="G1295" s="490"/>
      <c r="H1295" s="490"/>
      <c r="I1295" s="490"/>
      <c r="J1295" s="503">
        <v>3400.46</v>
      </c>
      <c r="K1295" s="490">
        <f t="shared" si="38"/>
        <v>27203.68</v>
      </c>
    </row>
    <row r="1296" spans="1:11">
      <c r="A1296" s="490">
        <v>57</v>
      </c>
      <c r="B1296" s="491" t="s">
        <v>1402</v>
      </c>
      <c r="C1296" s="512" t="s">
        <v>1403</v>
      </c>
      <c r="D1296" s="493" t="s">
        <v>21</v>
      </c>
      <c r="E1296" s="494">
        <v>3</v>
      </c>
      <c r="F1296" s="490"/>
      <c r="G1296" s="490"/>
      <c r="H1296" s="490"/>
      <c r="I1296" s="490"/>
      <c r="J1296" s="503">
        <v>4653.5</v>
      </c>
      <c r="K1296" s="490">
        <f t="shared" si="38"/>
        <v>13960.5</v>
      </c>
    </row>
    <row r="1297" spans="1:11">
      <c r="A1297" s="490">
        <v>58</v>
      </c>
      <c r="B1297" s="491" t="s">
        <v>1404</v>
      </c>
      <c r="C1297" s="512" t="s">
        <v>1405</v>
      </c>
      <c r="D1297" s="493" t="s">
        <v>21</v>
      </c>
      <c r="E1297" s="494"/>
      <c r="F1297" s="490"/>
      <c r="G1297" s="490"/>
      <c r="H1297" s="490">
        <v>5</v>
      </c>
      <c r="I1297" s="490"/>
      <c r="J1297" s="503">
        <v>6800</v>
      </c>
      <c r="K1297" s="490">
        <f t="shared" si="38"/>
        <v>34000</v>
      </c>
    </row>
    <row r="1298" spans="1:11">
      <c r="A1298" s="490">
        <v>59</v>
      </c>
      <c r="B1298" s="491" t="s">
        <v>1406</v>
      </c>
      <c r="C1298" s="512" t="s">
        <v>1407</v>
      </c>
      <c r="D1298" s="493" t="s">
        <v>21</v>
      </c>
      <c r="E1298" s="494">
        <v>10</v>
      </c>
      <c r="F1298" s="490"/>
      <c r="G1298" s="490"/>
      <c r="H1298" s="490"/>
      <c r="I1298" s="490"/>
      <c r="J1298" s="503">
        <v>3575.3</v>
      </c>
      <c r="K1298" s="490">
        <f t="shared" si="38"/>
        <v>35753</v>
      </c>
    </row>
    <row r="1299" spans="1:11">
      <c r="A1299" s="490">
        <v>60</v>
      </c>
      <c r="B1299" s="491" t="s">
        <v>1408</v>
      </c>
      <c r="C1299" s="512" t="s">
        <v>1409</v>
      </c>
      <c r="D1299" s="493" t="s">
        <v>21</v>
      </c>
      <c r="E1299" s="494">
        <v>2</v>
      </c>
      <c r="F1299" s="490"/>
      <c r="G1299" s="490"/>
      <c r="H1299" s="490"/>
      <c r="I1299" s="490"/>
      <c r="J1299" s="503">
        <v>2595</v>
      </c>
      <c r="K1299" s="490">
        <f t="shared" si="38"/>
        <v>5190</v>
      </c>
    </row>
    <row r="1300" spans="1:11">
      <c r="A1300" s="490">
        <v>61</v>
      </c>
      <c r="B1300" s="491" t="s">
        <v>1410</v>
      </c>
      <c r="C1300" s="492" t="s">
        <v>1411</v>
      </c>
      <c r="D1300" s="501" t="s">
        <v>21</v>
      </c>
      <c r="E1300" s="494">
        <v>2</v>
      </c>
      <c r="F1300" s="490"/>
      <c r="G1300" s="490"/>
      <c r="H1300" s="490"/>
      <c r="I1300" s="490"/>
      <c r="J1300" s="502">
        <v>2756.25</v>
      </c>
      <c r="K1300" s="490">
        <f t="shared" si="38"/>
        <v>5512.5</v>
      </c>
    </row>
    <row r="1301" spans="1:11">
      <c r="A1301" s="490">
        <v>62</v>
      </c>
      <c r="B1301" s="491" t="s">
        <v>1412</v>
      </c>
      <c r="C1301" s="492" t="s">
        <v>1413</v>
      </c>
      <c r="D1301" s="501" t="s">
        <v>21</v>
      </c>
      <c r="E1301" s="494">
        <v>10</v>
      </c>
      <c r="F1301" s="490"/>
      <c r="G1301" s="490"/>
      <c r="H1301" s="490"/>
      <c r="I1301" s="490"/>
      <c r="J1301" s="502">
        <v>3121.3</v>
      </c>
      <c r="K1301" s="490">
        <f t="shared" si="38"/>
        <v>31213</v>
      </c>
    </row>
    <row r="1302" spans="1:11">
      <c r="A1302" s="490">
        <v>63</v>
      </c>
      <c r="B1302" s="491" t="s">
        <v>1414</v>
      </c>
      <c r="C1302" s="492" t="s">
        <v>1415</v>
      </c>
      <c r="D1302" s="501" t="s">
        <v>21</v>
      </c>
      <c r="E1302" s="494">
        <v>8</v>
      </c>
      <c r="F1302" s="490"/>
      <c r="G1302" s="490"/>
      <c r="H1302" s="490"/>
      <c r="I1302" s="490"/>
      <c r="J1302" s="513">
        <v>2190.8375000000001</v>
      </c>
      <c r="K1302" s="490">
        <f t="shared" si="38"/>
        <v>17526.7</v>
      </c>
    </row>
    <row r="1303" spans="1:11">
      <c r="A1303" s="490">
        <v>64</v>
      </c>
      <c r="B1303" s="491" t="s">
        <v>1416</v>
      </c>
      <c r="C1303" s="492" t="s">
        <v>1417</v>
      </c>
      <c r="D1303" s="501" t="s">
        <v>21</v>
      </c>
      <c r="E1303" s="494">
        <v>13</v>
      </c>
      <c r="F1303" s="490"/>
      <c r="G1303" s="490"/>
      <c r="H1303" s="490"/>
      <c r="I1303" s="490"/>
      <c r="J1303" s="514">
        <v>1139.2750000000001</v>
      </c>
      <c r="K1303" s="490">
        <f t="shared" si="38"/>
        <v>14810.575000000001</v>
      </c>
    </row>
    <row r="1304" spans="1:11">
      <c r="A1304" s="490">
        <v>65</v>
      </c>
      <c r="B1304" s="491" t="s">
        <v>1418</v>
      </c>
      <c r="C1304" s="506" t="s">
        <v>1419</v>
      </c>
      <c r="D1304" s="493" t="s">
        <v>21</v>
      </c>
      <c r="E1304" s="494">
        <v>9</v>
      </c>
      <c r="F1304" s="490"/>
      <c r="G1304" s="490"/>
      <c r="H1304" s="490"/>
      <c r="I1304" s="490"/>
      <c r="J1304" s="503">
        <v>913.71</v>
      </c>
      <c r="K1304" s="490">
        <f t="shared" si="38"/>
        <v>8223.39</v>
      </c>
    </row>
    <row r="1305" spans="1:11">
      <c r="A1305" s="490">
        <v>66</v>
      </c>
      <c r="B1305" s="491" t="s">
        <v>1420</v>
      </c>
      <c r="C1305" s="515" t="s">
        <v>1421</v>
      </c>
      <c r="D1305" s="497" t="s">
        <v>21</v>
      </c>
      <c r="E1305" s="494">
        <v>1</v>
      </c>
      <c r="F1305" s="490"/>
      <c r="G1305" s="490"/>
      <c r="H1305" s="490"/>
      <c r="I1305" s="490"/>
      <c r="J1305" s="500">
        <v>6242.5</v>
      </c>
      <c r="K1305" s="490">
        <f t="shared" si="38"/>
        <v>6242.5</v>
      </c>
    </row>
    <row r="1306" spans="1:11">
      <c r="A1306" s="490">
        <v>67</v>
      </c>
      <c r="B1306" s="491" t="s">
        <v>1422</v>
      </c>
      <c r="C1306" s="492" t="s">
        <v>1423</v>
      </c>
      <c r="D1306" s="493" t="s">
        <v>21</v>
      </c>
      <c r="E1306" s="494">
        <v>1</v>
      </c>
      <c r="F1306" s="490"/>
      <c r="G1306" s="490"/>
      <c r="H1306" s="490"/>
      <c r="I1306" s="490"/>
      <c r="J1306" s="496">
        <v>100000</v>
      </c>
      <c r="K1306" s="490">
        <f t="shared" si="38"/>
        <v>100000</v>
      </c>
    </row>
    <row r="1307" spans="1:11">
      <c r="A1307" s="490">
        <v>68</v>
      </c>
      <c r="B1307" s="491" t="s">
        <v>1424</v>
      </c>
      <c r="C1307" s="492" t="s">
        <v>1425</v>
      </c>
      <c r="D1307" s="493" t="s">
        <v>21</v>
      </c>
      <c r="E1307" s="494"/>
      <c r="F1307" s="490"/>
      <c r="G1307" s="490"/>
      <c r="H1307" s="490">
        <v>1</v>
      </c>
      <c r="I1307" s="490"/>
      <c r="J1307" s="496">
        <v>15000</v>
      </c>
      <c r="K1307" s="490">
        <f t="shared" si="38"/>
        <v>15000</v>
      </c>
    </row>
    <row r="1308" spans="1:11">
      <c r="A1308" s="490">
        <v>69</v>
      </c>
      <c r="B1308" s="491" t="s">
        <v>26</v>
      </c>
      <c r="C1308" s="492" t="s">
        <v>1270</v>
      </c>
      <c r="D1308" s="493" t="s">
        <v>1271</v>
      </c>
      <c r="E1308" s="494">
        <v>149</v>
      </c>
      <c r="F1308" s="490"/>
      <c r="G1308" s="490"/>
      <c r="H1308" s="490"/>
      <c r="I1308" s="490"/>
      <c r="J1308" s="509">
        <v>81.213499999999996</v>
      </c>
      <c r="K1308" s="490">
        <f t="shared" si="38"/>
        <v>12100.8115</v>
      </c>
    </row>
    <row r="1309" spans="1:11">
      <c r="A1309" s="490">
        <v>70</v>
      </c>
      <c r="B1309" s="491" t="s">
        <v>1426</v>
      </c>
      <c r="C1309" s="492" t="s">
        <v>1427</v>
      </c>
      <c r="D1309" s="493" t="s">
        <v>21</v>
      </c>
      <c r="E1309" s="494">
        <v>3</v>
      </c>
      <c r="F1309" s="490"/>
      <c r="G1309" s="490"/>
      <c r="H1309" s="490"/>
      <c r="I1309" s="490"/>
      <c r="J1309" s="496">
        <v>13614.33</v>
      </c>
      <c r="K1309" s="490">
        <f t="shared" si="38"/>
        <v>40842.99</v>
      </c>
    </row>
    <row r="1310" spans="1:11">
      <c r="A1310" s="490">
        <v>71</v>
      </c>
      <c r="B1310" s="491" t="s">
        <v>1428</v>
      </c>
      <c r="C1310" s="492" t="s">
        <v>1429</v>
      </c>
      <c r="D1310" s="493" t="s">
        <v>21</v>
      </c>
      <c r="E1310" s="494">
        <v>3</v>
      </c>
      <c r="F1310" s="490"/>
      <c r="G1310" s="490"/>
      <c r="H1310" s="490"/>
      <c r="I1310" s="490"/>
      <c r="J1310" s="496">
        <v>10430.65</v>
      </c>
      <c r="K1310" s="490">
        <f t="shared" si="38"/>
        <v>31291.949999999997</v>
      </c>
    </row>
    <row r="1311" spans="1:11">
      <c r="A1311" s="490">
        <v>72</v>
      </c>
      <c r="B1311" s="491" t="s">
        <v>1430</v>
      </c>
      <c r="C1311" s="492" t="s">
        <v>1431</v>
      </c>
      <c r="D1311" s="493" t="s">
        <v>21</v>
      </c>
      <c r="E1311" s="494">
        <v>1</v>
      </c>
      <c r="F1311" s="490"/>
      <c r="G1311" s="490"/>
      <c r="H1311" s="495"/>
      <c r="I1311" s="490"/>
      <c r="J1311" s="504">
        <v>18154.325000000001</v>
      </c>
      <c r="K1311" s="490">
        <f t="shared" si="38"/>
        <v>18154.325000000001</v>
      </c>
    </row>
    <row r="1312" spans="1:11">
      <c r="A1312" s="490">
        <v>73</v>
      </c>
      <c r="B1312" s="491" t="s">
        <v>1432</v>
      </c>
      <c r="C1312" s="492" t="s">
        <v>1433</v>
      </c>
      <c r="D1312" s="493" t="s">
        <v>21</v>
      </c>
      <c r="E1312" s="494">
        <v>2</v>
      </c>
      <c r="F1312" s="490"/>
      <c r="G1312" s="490"/>
      <c r="H1312" s="490"/>
      <c r="I1312" s="490"/>
      <c r="J1312" s="496">
        <v>56455</v>
      </c>
      <c r="K1312" s="490">
        <f t="shared" si="38"/>
        <v>112910</v>
      </c>
    </row>
    <row r="1313" spans="1:11">
      <c r="A1313" s="490">
        <v>74</v>
      </c>
      <c r="B1313" s="491" t="s">
        <v>1434</v>
      </c>
      <c r="C1313" s="492" t="s">
        <v>1435</v>
      </c>
      <c r="D1313" s="493" t="s">
        <v>21</v>
      </c>
      <c r="E1313" s="494">
        <v>1</v>
      </c>
      <c r="F1313" s="490"/>
      <c r="G1313" s="490"/>
      <c r="H1313" s="516"/>
      <c r="I1313" s="490"/>
      <c r="J1313" s="496">
        <v>25470</v>
      </c>
      <c r="K1313" s="490">
        <f t="shared" si="38"/>
        <v>25470</v>
      </c>
    </row>
    <row r="1314" spans="1:11">
      <c r="A1314" s="490">
        <v>75</v>
      </c>
      <c r="B1314" s="491" t="s">
        <v>1436</v>
      </c>
      <c r="C1314" s="492" t="s">
        <v>1437</v>
      </c>
      <c r="D1314" s="493" t="s">
        <v>21</v>
      </c>
      <c r="E1314" s="494">
        <v>6</v>
      </c>
      <c r="F1314" s="490"/>
      <c r="G1314" s="490"/>
      <c r="H1314" s="495"/>
      <c r="I1314" s="490"/>
      <c r="J1314" s="496">
        <v>19000</v>
      </c>
      <c r="K1314" s="490">
        <f t="shared" si="38"/>
        <v>114000</v>
      </c>
    </row>
    <row r="1315" spans="1:11">
      <c r="A1315" s="490">
        <v>76</v>
      </c>
      <c r="B1315" s="491" t="s">
        <v>1438</v>
      </c>
      <c r="C1315" s="492" t="s">
        <v>1439</v>
      </c>
      <c r="D1315" s="493" t="s">
        <v>21</v>
      </c>
      <c r="E1315" s="494">
        <v>3</v>
      </c>
      <c r="F1315" s="490"/>
      <c r="G1315" s="490"/>
      <c r="H1315" s="495"/>
      <c r="I1315" s="490"/>
      <c r="J1315" s="496">
        <v>348.1</v>
      </c>
      <c r="K1315" s="490">
        <f t="shared" si="38"/>
        <v>1044.3000000000002</v>
      </c>
    </row>
    <row r="1316" spans="1:11">
      <c r="A1316" s="490">
        <v>77</v>
      </c>
      <c r="B1316" s="491" t="s">
        <v>1440</v>
      </c>
      <c r="C1316" s="517" t="s">
        <v>1441</v>
      </c>
      <c r="D1316" s="493" t="s">
        <v>21</v>
      </c>
      <c r="E1316" s="518">
        <v>1</v>
      </c>
      <c r="F1316" s="490"/>
      <c r="G1316" s="490"/>
      <c r="H1316" s="495"/>
      <c r="I1316" s="490"/>
      <c r="J1316" s="518">
        <v>350</v>
      </c>
      <c r="K1316" s="490">
        <f t="shared" si="38"/>
        <v>350</v>
      </c>
    </row>
    <row r="1317" spans="1:11" ht="30">
      <c r="A1317" s="490">
        <v>78</v>
      </c>
      <c r="B1317" s="491" t="s">
        <v>1440</v>
      </c>
      <c r="C1317" s="517" t="s">
        <v>1442</v>
      </c>
      <c r="D1317" s="493" t="s">
        <v>21</v>
      </c>
      <c r="E1317" s="518">
        <v>5</v>
      </c>
      <c r="F1317" s="490"/>
      <c r="G1317" s="490"/>
      <c r="H1317" s="495"/>
      <c r="I1317" s="490"/>
      <c r="J1317" s="518">
        <v>2831.8249999999998</v>
      </c>
      <c r="K1317" s="490">
        <f t="shared" si="38"/>
        <v>14159.125</v>
      </c>
    </row>
    <row r="1318" spans="1:11">
      <c r="A1318" s="490">
        <v>79</v>
      </c>
      <c r="B1318" s="491" t="s">
        <v>1440</v>
      </c>
      <c r="C1318" s="517" t="s">
        <v>1443</v>
      </c>
      <c r="D1318" s="493" t="s">
        <v>21</v>
      </c>
      <c r="E1318" s="518"/>
      <c r="F1318" s="490"/>
      <c r="G1318" s="490"/>
      <c r="H1318" s="495">
        <v>2</v>
      </c>
      <c r="I1318" s="490"/>
      <c r="J1318" s="518">
        <v>125.19</v>
      </c>
      <c r="K1318" s="490">
        <f t="shared" si="38"/>
        <v>250.38</v>
      </c>
    </row>
    <row r="1319" spans="1:11" ht="30">
      <c r="A1319" s="490">
        <v>80</v>
      </c>
      <c r="B1319" s="491" t="s">
        <v>1440</v>
      </c>
      <c r="C1319" s="517" t="s">
        <v>1444</v>
      </c>
      <c r="D1319" s="497" t="s">
        <v>21</v>
      </c>
      <c r="E1319" s="518">
        <v>7</v>
      </c>
      <c r="F1319" s="490"/>
      <c r="G1319" s="490"/>
      <c r="H1319" s="495"/>
      <c r="I1319" s="490"/>
      <c r="J1319" s="518">
        <v>652.625</v>
      </c>
      <c r="K1319" s="490">
        <f t="shared" si="38"/>
        <v>4568.375</v>
      </c>
    </row>
    <row r="1320" spans="1:11" ht="30">
      <c r="A1320" s="490">
        <v>81</v>
      </c>
      <c r="B1320" s="491" t="s">
        <v>1440</v>
      </c>
      <c r="C1320" s="517" t="s">
        <v>1445</v>
      </c>
      <c r="D1320" s="493" t="s">
        <v>21</v>
      </c>
      <c r="E1320" s="518">
        <v>12</v>
      </c>
      <c r="F1320" s="490"/>
      <c r="G1320" s="490"/>
      <c r="H1320" s="495"/>
      <c r="I1320" s="490"/>
      <c r="J1320" s="518">
        <v>510.75</v>
      </c>
      <c r="K1320" s="490">
        <f t="shared" si="38"/>
        <v>6129</v>
      </c>
    </row>
    <row r="1321" spans="1:11">
      <c r="A1321" s="490">
        <v>82</v>
      </c>
      <c r="B1321" s="491" t="s">
        <v>1440</v>
      </c>
      <c r="C1321" s="517" t="s">
        <v>1446</v>
      </c>
      <c r="D1321" s="493" t="s">
        <v>21</v>
      </c>
      <c r="E1321" s="518">
        <v>1</v>
      </c>
      <c r="F1321" s="490"/>
      <c r="G1321" s="490"/>
      <c r="H1321" s="495"/>
      <c r="I1321" s="490"/>
      <c r="J1321" s="518">
        <v>2264.3249999999998</v>
      </c>
      <c r="K1321" s="490">
        <f t="shared" si="38"/>
        <v>2264.3249999999998</v>
      </c>
    </row>
    <row r="1322" spans="1:11" ht="30">
      <c r="A1322" s="490">
        <v>83</v>
      </c>
      <c r="B1322" s="491" t="s">
        <v>1440</v>
      </c>
      <c r="C1322" s="517" t="s">
        <v>1447</v>
      </c>
      <c r="D1322" s="493" t="s">
        <v>21</v>
      </c>
      <c r="E1322" s="518">
        <v>1</v>
      </c>
      <c r="F1322" s="490"/>
      <c r="G1322" s="490"/>
      <c r="H1322" s="490"/>
      <c r="I1322" s="490"/>
      <c r="J1322" s="518">
        <v>2938.2</v>
      </c>
      <c r="K1322" s="490">
        <f t="shared" si="38"/>
        <v>2938.2</v>
      </c>
    </row>
    <row r="1323" spans="1:11">
      <c r="A1323" s="490">
        <v>84</v>
      </c>
      <c r="B1323" s="491" t="s">
        <v>1440</v>
      </c>
      <c r="C1323" s="492" t="s">
        <v>1448</v>
      </c>
      <c r="D1323" s="501" t="s">
        <v>21</v>
      </c>
      <c r="E1323" s="518">
        <v>9</v>
      </c>
      <c r="F1323" s="490"/>
      <c r="G1323" s="490"/>
      <c r="H1323" s="490"/>
      <c r="I1323" s="490"/>
      <c r="J1323" s="518">
        <v>60</v>
      </c>
      <c r="K1323" s="490">
        <f t="shared" si="38"/>
        <v>540</v>
      </c>
    </row>
    <row r="1324" spans="1:11">
      <c r="A1324" s="490">
        <v>85</v>
      </c>
      <c r="B1324" s="491" t="s">
        <v>1440</v>
      </c>
      <c r="C1324" s="492" t="s">
        <v>1449</v>
      </c>
      <c r="D1324" s="493" t="s">
        <v>21</v>
      </c>
      <c r="E1324" s="518">
        <v>15</v>
      </c>
      <c r="F1324" s="490"/>
      <c r="G1324" s="490"/>
      <c r="H1324" s="490"/>
      <c r="I1324" s="490"/>
      <c r="J1324" s="518">
        <v>62</v>
      </c>
      <c r="K1324" s="490">
        <f t="shared" si="38"/>
        <v>930</v>
      </c>
    </row>
    <row r="1325" spans="1:11">
      <c r="A1325" s="490">
        <v>86</v>
      </c>
      <c r="B1325" s="491" t="s">
        <v>1440</v>
      </c>
      <c r="C1325" s="492" t="s">
        <v>1450</v>
      </c>
      <c r="D1325" s="493" t="s">
        <v>21</v>
      </c>
      <c r="E1325" s="518">
        <v>7</v>
      </c>
      <c r="F1325" s="490"/>
      <c r="G1325" s="490"/>
      <c r="H1325" s="490"/>
      <c r="I1325" s="490"/>
      <c r="J1325" s="518">
        <v>64</v>
      </c>
      <c r="K1325" s="490">
        <f t="shared" si="38"/>
        <v>448</v>
      </c>
    </row>
    <row r="1326" spans="1:11">
      <c r="A1326" s="490">
        <v>87</v>
      </c>
      <c r="B1326" s="491" t="s">
        <v>1440</v>
      </c>
      <c r="C1326" s="492" t="s">
        <v>1451</v>
      </c>
      <c r="D1326" s="493" t="s">
        <v>21</v>
      </c>
      <c r="E1326" s="518">
        <v>1</v>
      </c>
      <c r="F1326" s="490"/>
      <c r="G1326" s="490"/>
      <c r="H1326" s="490"/>
      <c r="I1326" s="490"/>
      <c r="J1326" s="518">
        <v>68</v>
      </c>
      <c r="K1326" s="490">
        <f t="shared" si="38"/>
        <v>68</v>
      </c>
    </row>
    <row r="1327" spans="1:11">
      <c r="A1327" s="490">
        <v>88</v>
      </c>
      <c r="B1327" s="491" t="s">
        <v>1440</v>
      </c>
      <c r="C1327" s="492" t="s">
        <v>1452</v>
      </c>
      <c r="D1327" s="501" t="s">
        <v>21</v>
      </c>
      <c r="E1327" s="518">
        <v>8</v>
      </c>
      <c r="F1327" s="490"/>
      <c r="G1327" s="490"/>
      <c r="H1327" s="495"/>
      <c r="I1327" s="490"/>
      <c r="J1327" s="518">
        <v>448.33</v>
      </c>
      <c r="K1327" s="490">
        <f t="shared" si="38"/>
        <v>3586.64</v>
      </c>
    </row>
    <row r="1328" spans="1:11">
      <c r="A1328" s="490">
        <v>89</v>
      </c>
      <c r="B1328" s="491" t="s">
        <v>1440</v>
      </c>
      <c r="C1328" s="492" t="s">
        <v>1453</v>
      </c>
      <c r="D1328" s="493" t="s">
        <v>21</v>
      </c>
      <c r="E1328" s="518">
        <v>4</v>
      </c>
      <c r="F1328" s="490"/>
      <c r="G1328" s="490"/>
      <c r="H1328" s="495"/>
      <c r="I1328" s="490"/>
      <c r="J1328" s="518">
        <v>448.33</v>
      </c>
      <c r="K1328" s="490">
        <f t="shared" si="38"/>
        <v>1793.32</v>
      </c>
    </row>
    <row r="1329" spans="1:11">
      <c r="A1329" s="490">
        <v>90</v>
      </c>
      <c r="B1329" s="491" t="s">
        <v>1440</v>
      </c>
      <c r="C1329" s="492" t="s">
        <v>1454</v>
      </c>
      <c r="D1329" s="493" t="s">
        <v>21</v>
      </c>
      <c r="E1329" s="518">
        <v>6</v>
      </c>
      <c r="F1329" s="490"/>
      <c r="G1329" s="490"/>
      <c r="H1329" s="490"/>
      <c r="I1329" s="490"/>
      <c r="J1329" s="518">
        <v>675.32500000000005</v>
      </c>
      <c r="K1329" s="490">
        <f t="shared" si="38"/>
        <v>4051.9500000000003</v>
      </c>
    </row>
    <row r="1330" spans="1:11">
      <c r="A1330" s="490">
        <v>91</v>
      </c>
      <c r="B1330" s="491" t="s">
        <v>1440</v>
      </c>
      <c r="C1330" s="492" t="s">
        <v>1455</v>
      </c>
      <c r="D1330" s="493" t="s">
        <v>21</v>
      </c>
      <c r="E1330" s="518">
        <v>2</v>
      </c>
      <c r="F1330" s="490"/>
      <c r="G1330" s="490"/>
      <c r="H1330" s="495"/>
      <c r="I1330" s="490"/>
      <c r="J1330" s="518">
        <v>675.32500000000005</v>
      </c>
      <c r="K1330" s="490">
        <f t="shared" si="38"/>
        <v>1350.65</v>
      </c>
    </row>
    <row r="1331" spans="1:11">
      <c r="A1331" s="490">
        <v>92</v>
      </c>
      <c r="B1331" s="491" t="s">
        <v>1440</v>
      </c>
      <c r="C1331" s="492" t="s">
        <v>1456</v>
      </c>
      <c r="D1331" s="493" t="s">
        <v>21</v>
      </c>
      <c r="E1331" s="518">
        <v>6</v>
      </c>
      <c r="F1331" s="490"/>
      <c r="G1331" s="490"/>
      <c r="H1331" s="495"/>
      <c r="I1331" s="490"/>
      <c r="J1331" s="518">
        <v>675.32500000000005</v>
      </c>
      <c r="K1331" s="490">
        <f t="shared" si="38"/>
        <v>4051.9500000000003</v>
      </c>
    </row>
    <row r="1332" spans="1:11">
      <c r="A1332" s="490">
        <v>93</v>
      </c>
      <c r="B1332" s="491" t="s">
        <v>1440</v>
      </c>
      <c r="C1332" s="492" t="s">
        <v>1457</v>
      </c>
      <c r="D1332" s="493" t="s">
        <v>21</v>
      </c>
      <c r="E1332" s="518">
        <v>5</v>
      </c>
      <c r="F1332" s="490"/>
      <c r="G1332" s="490"/>
      <c r="H1332" s="495"/>
      <c r="I1332" s="490"/>
      <c r="J1332" s="518">
        <v>675.32500000000005</v>
      </c>
      <c r="K1332" s="490">
        <f t="shared" si="38"/>
        <v>3376.625</v>
      </c>
    </row>
    <row r="1333" spans="1:11">
      <c r="A1333" s="490">
        <v>94</v>
      </c>
      <c r="B1333" s="491" t="s">
        <v>1440</v>
      </c>
      <c r="C1333" s="492" t="s">
        <v>1458</v>
      </c>
      <c r="D1333" s="493" t="s">
        <v>21</v>
      </c>
      <c r="E1333" s="518">
        <v>4</v>
      </c>
      <c r="F1333" s="490"/>
      <c r="G1333" s="490"/>
      <c r="H1333" s="490"/>
      <c r="I1333" s="490"/>
      <c r="J1333" s="518">
        <v>675.32500000000005</v>
      </c>
      <c r="K1333" s="490">
        <f t="shared" si="38"/>
        <v>2701.3</v>
      </c>
    </row>
    <row r="1334" spans="1:11">
      <c r="A1334" s="490">
        <v>95</v>
      </c>
      <c r="B1334" s="491" t="s">
        <v>1440</v>
      </c>
      <c r="C1334" s="492" t="s">
        <v>1459</v>
      </c>
      <c r="D1334" s="493" t="s">
        <v>21</v>
      </c>
      <c r="E1334" s="518">
        <v>5</v>
      </c>
      <c r="F1334" s="490"/>
      <c r="G1334" s="490"/>
      <c r="H1334" s="490"/>
      <c r="I1334" s="490"/>
      <c r="J1334" s="518">
        <v>681</v>
      </c>
      <c r="K1334" s="490">
        <f t="shared" si="38"/>
        <v>3405</v>
      </c>
    </row>
    <row r="1335" spans="1:11">
      <c r="A1335" s="490">
        <v>96</v>
      </c>
      <c r="B1335" s="491" t="s">
        <v>1440</v>
      </c>
      <c r="C1335" s="492" t="s">
        <v>1460</v>
      </c>
      <c r="D1335" s="493" t="s">
        <v>289</v>
      </c>
      <c r="E1335" s="518"/>
      <c r="F1335" s="490"/>
      <c r="G1335" s="490"/>
      <c r="H1335" s="518">
        <v>240.92</v>
      </c>
      <c r="I1335" s="490"/>
      <c r="J1335" s="518">
        <v>30</v>
      </c>
      <c r="K1335" s="490">
        <f t="shared" si="38"/>
        <v>7227.5999999999995</v>
      </c>
    </row>
    <row r="1336" spans="1:11">
      <c r="A1336" s="490">
        <v>97</v>
      </c>
      <c r="B1336" s="491" t="s">
        <v>1440</v>
      </c>
      <c r="C1336" s="492" t="s">
        <v>1461</v>
      </c>
      <c r="D1336" s="493" t="s">
        <v>21</v>
      </c>
      <c r="E1336" s="518"/>
      <c r="F1336" s="490"/>
      <c r="G1336" s="490"/>
      <c r="H1336" s="518">
        <v>1</v>
      </c>
      <c r="I1336" s="490"/>
      <c r="J1336" s="518">
        <v>150</v>
      </c>
      <c r="K1336" s="490">
        <f t="shared" si="38"/>
        <v>150</v>
      </c>
    </row>
    <row r="1337" spans="1:11">
      <c r="A1337" s="490">
        <v>98</v>
      </c>
      <c r="B1337" s="491" t="s">
        <v>1440</v>
      </c>
      <c r="C1337" s="492" t="s">
        <v>1462</v>
      </c>
      <c r="D1337" s="493" t="s">
        <v>21</v>
      </c>
      <c r="E1337" s="518"/>
      <c r="F1337" s="490"/>
      <c r="G1337" s="490"/>
      <c r="H1337" s="518">
        <v>4</v>
      </c>
      <c r="I1337" s="490"/>
      <c r="J1337" s="518">
        <v>150</v>
      </c>
      <c r="K1337" s="490">
        <f t="shared" si="38"/>
        <v>600</v>
      </c>
    </row>
    <row r="1338" spans="1:11">
      <c r="A1338" s="490">
        <v>99</v>
      </c>
      <c r="B1338" s="491" t="s">
        <v>1440</v>
      </c>
      <c r="C1338" s="492" t="s">
        <v>1463</v>
      </c>
      <c r="D1338" s="493" t="s">
        <v>289</v>
      </c>
      <c r="E1338" s="518"/>
      <c r="F1338" s="490"/>
      <c r="G1338" s="490"/>
      <c r="H1338" s="518">
        <v>167</v>
      </c>
      <c r="I1338" s="490"/>
      <c r="J1338" s="518">
        <v>20</v>
      </c>
      <c r="K1338" s="490">
        <f t="shared" si="38"/>
        <v>3340</v>
      </c>
    </row>
    <row r="1339" spans="1:11" ht="25.5">
      <c r="A1339" s="490">
        <v>100</v>
      </c>
      <c r="B1339" s="491" t="s">
        <v>1440</v>
      </c>
      <c r="C1339" s="492" t="s">
        <v>1464</v>
      </c>
      <c r="D1339" s="493" t="s">
        <v>21</v>
      </c>
      <c r="E1339" s="518">
        <v>4</v>
      </c>
      <c r="F1339" s="490"/>
      <c r="G1339" s="490"/>
      <c r="H1339" s="490"/>
      <c r="I1339" s="490"/>
      <c r="J1339" s="518">
        <v>1401</v>
      </c>
      <c r="K1339" s="490">
        <f t="shared" si="38"/>
        <v>5604</v>
      </c>
    </row>
    <row r="1340" spans="1:11">
      <c r="A1340" s="490">
        <v>101</v>
      </c>
      <c r="B1340" s="491" t="s">
        <v>1440</v>
      </c>
      <c r="C1340" s="492" t="s">
        <v>1465</v>
      </c>
      <c r="D1340" s="493" t="s">
        <v>21</v>
      </c>
      <c r="E1340" s="518">
        <v>3</v>
      </c>
      <c r="F1340" s="490"/>
      <c r="G1340" s="490"/>
      <c r="H1340" s="490"/>
      <c r="I1340" s="490"/>
      <c r="J1340" s="518">
        <v>1856.25</v>
      </c>
      <c r="K1340" s="490">
        <f t="shared" si="38"/>
        <v>5568.75</v>
      </c>
    </row>
    <row r="1341" spans="1:11">
      <c r="A1341" s="490">
        <v>102</v>
      </c>
      <c r="B1341" s="491" t="s">
        <v>1440</v>
      </c>
      <c r="C1341" s="492" t="s">
        <v>1466</v>
      </c>
      <c r="D1341" s="493" t="s">
        <v>21</v>
      </c>
      <c r="E1341" s="518">
        <v>8</v>
      </c>
      <c r="F1341" s="490"/>
      <c r="G1341" s="490"/>
      <c r="H1341" s="490"/>
      <c r="I1341" s="490"/>
      <c r="J1341" s="518">
        <v>17.365500000000001</v>
      </c>
      <c r="K1341" s="490">
        <f t="shared" si="38"/>
        <v>138.92400000000001</v>
      </c>
    </row>
    <row r="1342" spans="1:11">
      <c r="A1342" s="490">
        <v>103</v>
      </c>
      <c r="B1342" s="491" t="s">
        <v>1440</v>
      </c>
      <c r="C1342" s="492" t="s">
        <v>1467</v>
      </c>
      <c r="D1342" s="493" t="s">
        <v>21</v>
      </c>
      <c r="E1342" s="518">
        <v>4</v>
      </c>
      <c r="F1342" s="490"/>
      <c r="G1342" s="490"/>
      <c r="H1342" s="490"/>
      <c r="I1342" s="490"/>
      <c r="J1342" s="518">
        <v>178.76249999999999</v>
      </c>
      <c r="K1342" s="490">
        <f t="shared" si="38"/>
        <v>715.05</v>
      </c>
    </row>
    <row r="1343" spans="1:11">
      <c r="A1343" s="490">
        <v>104</v>
      </c>
      <c r="B1343" s="491" t="s">
        <v>1440</v>
      </c>
      <c r="C1343" s="492" t="s">
        <v>1468</v>
      </c>
      <c r="D1343" s="493" t="s">
        <v>318</v>
      </c>
      <c r="E1343" s="518">
        <v>234</v>
      </c>
      <c r="F1343" s="490"/>
      <c r="G1343" s="490"/>
      <c r="H1343" s="490"/>
      <c r="I1343" s="490"/>
      <c r="J1343" s="518">
        <v>40.86</v>
      </c>
      <c r="K1343" s="490">
        <f t="shared" si="38"/>
        <v>9561.24</v>
      </c>
    </row>
    <row r="1344" spans="1:11">
      <c r="A1344" s="490">
        <v>105</v>
      </c>
      <c r="B1344" s="491" t="s">
        <v>1440</v>
      </c>
      <c r="C1344" s="492" t="s">
        <v>1469</v>
      </c>
      <c r="D1344" s="493" t="s">
        <v>21</v>
      </c>
      <c r="E1344" s="518">
        <v>3</v>
      </c>
      <c r="F1344" s="490"/>
      <c r="G1344" s="490"/>
      <c r="H1344" s="490"/>
      <c r="I1344" s="490"/>
      <c r="J1344" s="518">
        <v>17.365500000000001</v>
      </c>
      <c r="K1344" s="490">
        <f t="shared" si="38"/>
        <v>52.096500000000006</v>
      </c>
    </row>
    <row r="1345" spans="1:11">
      <c r="A1345" s="490">
        <v>106</v>
      </c>
      <c r="B1345" s="491" t="s">
        <v>1440</v>
      </c>
      <c r="C1345" s="492" t="s">
        <v>1470</v>
      </c>
      <c r="D1345" s="493" t="s">
        <v>21</v>
      </c>
      <c r="E1345" s="518"/>
      <c r="F1345" s="490"/>
      <c r="G1345" s="490"/>
      <c r="H1345" s="490">
        <v>2</v>
      </c>
      <c r="I1345" s="490"/>
      <c r="J1345" s="518">
        <v>125.19</v>
      </c>
      <c r="K1345" s="490">
        <f t="shared" si="38"/>
        <v>250.38</v>
      </c>
    </row>
    <row r="1346" spans="1:11">
      <c r="A1346" s="490">
        <v>107</v>
      </c>
      <c r="B1346" s="491" t="s">
        <v>1440</v>
      </c>
      <c r="C1346" s="492" t="s">
        <v>1471</v>
      </c>
      <c r="D1346" s="493" t="s">
        <v>21</v>
      </c>
      <c r="E1346" s="518"/>
      <c r="F1346" s="490"/>
      <c r="G1346" s="490"/>
      <c r="H1346" s="490">
        <v>4</v>
      </c>
      <c r="I1346" s="490"/>
      <c r="J1346" s="518">
        <v>125.19</v>
      </c>
      <c r="K1346" s="490">
        <f t="shared" si="38"/>
        <v>500.76</v>
      </c>
    </row>
    <row r="1347" spans="1:11">
      <c r="A1347" s="490">
        <v>108</v>
      </c>
      <c r="B1347" s="491" t="s">
        <v>1440</v>
      </c>
      <c r="C1347" s="492" t="s">
        <v>1472</v>
      </c>
      <c r="D1347" s="493" t="s">
        <v>20</v>
      </c>
      <c r="E1347" s="518"/>
      <c r="F1347" s="490"/>
      <c r="G1347" s="490"/>
      <c r="H1347" s="490">
        <v>1</v>
      </c>
      <c r="I1347" s="490"/>
      <c r="J1347" s="518">
        <v>2627.5250000000001</v>
      </c>
      <c r="K1347" s="490">
        <f t="shared" si="38"/>
        <v>2627.5250000000001</v>
      </c>
    </row>
    <row r="1348" spans="1:11" ht="25.5">
      <c r="A1348" s="490">
        <v>109</v>
      </c>
      <c r="B1348" s="491" t="s">
        <v>1440</v>
      </c>
      <c r="C1348" s="492" t="s">
        <v>1473</v>
      </c>
      <c r="D1348" s="493" t="s">
        <v>21</v>
      </c>
      <c r="E1348" s="518">
        <v>2</v>
      </c>
      <c r="F1348" s="490"/>
      <c r="G1348" s="490"/>
      <c r="H1348" s="490"/>
      <c r="I1348" s="490"/>
      <c r="J1348" s="496">
        <v>4301.6499999999996</v>
      </c>
      <c r="K1348" s="490">
        <f t="shared" si="38"/>
        <v>8603.2999999999993</v>
      </c>
    </row>
    <row r="1349" spans="1:11">
      <c r="A1349" s="490">
        <v>110</v>
      </c>
      <c r="B1349" s="491" t="s">
        <v>1440</v>
      </c>
      <c r="C1349" s="492" t="s">
        <v>1474</v>
      </c>
      <c r="D1349" s="493" t="s">
        <v>21</v>
      </c>
      <c r="E1349" s="518">
        <v>5</v>
      </c>
      <c r="F1349" s="490"/>
      <c r="G1349" s="490"/>
      <c r="H1349" s="490"/>
      <c r="I1349" s="490"/>
      <c r="J1349" s="496">
        <v>3382.3</v>
      </c>
      <c r="K1349" s="490">
        <f t="shared" si="38"/>
        <v>16911.5</v>
      </c>
    </row>
    <row r="1350" spans="1:11" ht="25.5">
      <c r="A1350" s="490">
        <v>111</v>
      </c>
      <c r="B1350" s="491" t="s">
        <v>1440</v>
      </c>
      <c r="C1350" s="492" t="s">
        <v>1475</v>
      </c>
      <c r="D1350" s="493" t="s">
        <v>21</v>
      </c>
      <c r="E1350" s="518">
        <v>5</v>
      </c>
      <c r="F1350" s="490"/>
      <c r="G1350" s="490"/>
      <c r="H1350" s="490"/>
      <c r="I1350" s="490"/>
      <c r="J1350" s="496">
        <v>2831.83</v>
      </c>
      <c r="K1350" s="490">
        <f t="shared" si="38"/>
        <v>14159.15</v>
      </c>
    </row>
    <row r="1351" spans="1:11" ht="25.5">
      <c r="A1351" s="490">
        <v>112</v>
      </c>
      <c r="B1351" s="491" t="s">
        <v>1440</v>
      </c>
      <c r="C1351" s="492" t="s">
        <v>1476</v>
      </c>
      <c r="D1351" s="493" t="s">
        <v>21</v>
      </c>
      <c r="E1351" s="518">
        <v>5</v>
      </c>
      <c r="F1351" s="490"/>
      <c r="G1351" s="490"/>
      <c r="H1351" s="490"/>
      <c r="I1351" s="490"/>
      <c r="J1351" s="496">
        <v>4483.25</v>
      </c>
      <c r="K1351" s="490">
        <f t="shared" si="38"/>
        <v>22416.25</v>
      </c>
    </row>
    <row r="1352" spans="1:11" ht="38.25">
      <c r="A1352" s="490">
        <v>113</v>
      </c>
      <c r="B1352" s="491" t="s">
        <v>1440</v>
      </c>
      <c r="C1352" s="492" t="s">
        <v>1477</v>
      </c>
      <c r="D1352" s="493" t="s">
        <v>21</v>
      </c>
      <c r="E1352" s="518">
        <v>2</v>
      </c>
      <c r="F1352" s="490"/>
      <c r="G1352" s="490"/>
      <c r="H1352" s="490"/>
      <c r="I1352" s="490"/>
      <c r="J1352" s="496">
        <v>11336.380000000001</v>
      </c>
      <c r="K1352" s="490">
        <f t="shared" si="38"/>
        <v>22672.760000000002</v>
      </c>
    </row>
    <row r="1353" spans="1:11">
      <c r="A1353" s="490">
        <v>114</v>
      </c>
      <c r="B1353" s="491" t="s">
        <v>1440</v>
      </c>
      <c r="C1353" s="492" t="s">
        <v>1478</v>
      </c>
      <c r="D1353" s="493" t="s">
        <v>20</v>
      </c>
      <c r="E1353" s="518"/>
      <c r="F1353" s="490"/>
      <c r="G1353" s="490"/>
      <c r="H1353" s="495">
        <v>63</v>
      </c>
      <c r="I1353" s="490"/>
      <c r="J1353" s="496">
        <v>200</v>
      </c>
      <c r="K1353" s="490">
        <f t="shared" si="38"/>
        <v>12600</v>
      </c>
    </row>
    <row r="1354" spans="1:11">
      <c r="A1354" s="490">
        <v>115</v>
      </c>
      <c r="B1354" s="491" t="s">
        <v>1440</v>
      </c>
      <c r="C1354" s="492" t="s">
        <v>1479</v>
      </c>
      <c r="D1354" s="493" t="s">
        <v>20</v>
      </c>
      <c r="E1354" s="518"/>
      <c r="F1354" s="490"/>
      <c r="G1354" s="490"/>
      <c r="H1354" s="495">
        <v>3</v>
      </c>
      <c r="I1354" s="490"/>
      <c r="J1354" s="496">
        <v>200</v>
      </c>
      <c r="K1354" s="490">
        <f t="shared" si="38"/>
        <v>600</v>
      </c>
    </row>
    <row r="1355" spans="1:11" ht="25.5">
      <c r="A1355" s="490">
        <v>116</v>
      </c>
      <c r="B1355" s="491" t="s">
        <v>1440</v>
      </c>
      <c r="C1355" s="492" t="s">
        <v>1480</v>
      </c>
      <c r="D1355" s="493" t="s">
        <v>21</v>
      </c>
      <c r="E1355" s="518">
        <v>2</v>
      </c>
      <c r="F1355" s="490"/>
      <c r="G1355" s="490"/>
      <c r="H1355" s="495"/>
      <c r="I1355" s="490"/>
      <c r="J1355" s="504">
        <v>1360.865</v>
      </c>
      <c r="K1355" s="490">
        <f t="shared" si="38"/>
        <v>2721.73</v>
      </c>
    </row>
    <row r="1356" spans="1:11" ht="25.5">
      <c r="A1356" s="490">
        <v>117</v>
      </c>
      <c r="B1356" s="491" t="s">
        <v>1440</v>
      </c>
      <c r="C1356" s="492" t="s">
        <v>1481</v>
      </c>
      <c r="D1356" s="493" t="s">
        <v>21</v>
      </c>
      <c r="E1356" s="518">
        <v>7</v>
      </c>
      <c r="F1356" s="490"/>
      <c r="G1356" s="490"/>
      <c r="H1356" s="490"/>
      <c r="I1356" s="490"/>
      <c r="J1356" s="496">
        <v>1371.71</v>
      </c>
      <c r="K1356" s="490">
        <f t="shared" si="38"/>
        <v>9601.9700000000012</v>
      </c>
    </row>
    <row r="1357" spans="1:11" ht="25.5">
      <c r="A1357" s="490">
        <v>118</v>
      </c>
      <c r="B1357" s="491" t="s">
        <v>1440</v>
      </c>
      <c r="C1357" s="492" t="s">
        <v>1482</v>
      </c>
      <c r="D1357" s="493" t="s">
        <v>21</v>
      </c>
      <c r="E1357" s="518">
        <v>4</v>
      </c>
      <c r="F1357" s="490"/>
      <c r="G1357" s="490"/>
      <c r="H1357" s="490"/>
      <c r="I1357" s="490"/>
      <c r="J1357" s="504">
        <v>1139.2750000000001</v>
      </c>
      <c r="K1357" s="490">
        <f t="shared" si="38"/>
        <v>4557.1000000000004</v>
      </c>
    </row>
    <row r="1358" spans="1:11">
      <c r="A1358" s="490">
        <v>119</v>
      </c>
      <c r="B1358" s="491" t="s">
        <v>1440</v>
      </c>
      <c r="C1358" s="492" t="s">
        <v>1483</v>
      </c>
      <c r="D1358" s="493" t="s">
        <v>21</v>
      </c>
      <c r="E1358" s="518">
        <v>1</v>
      </c>
      <c r="F1358" s="490"/>
      <c r="G1358" s="490"/>
      <c r="H1358" s="490"/>
      <c r="I1358" s="490"/>
      <c r="J1358" s="496">
        <v>1413.07</v>
      </c>
      <c r="K1358" s="490">
        <f t="shared" si="38"/>
        <v>1413.07</v>
      </c>
    </row>
    <row r="1359" spans="1:11">
      <c r="A1359" s="490">
        <v>120</v>
      </c>
      <c r="B1359" s="491" t="s">
        <v>1440</v>
      </c>
      <c r="C1359" s="515" t="s">
        <v>1484</v>
      </c>
      <c r="D1359" s="493" t="s">
        <v>21</v>
      </c>
      <c r="E1359" s="518">
        <v>4</v>
      </c>
      <c r="F1359" s="490"/>
      <c r="G1359" s="490"/>
      <c r="H1359" s="490"/>
      <c r="I1359" s="490"/>
      <c r="J1359" s="496">
        <v>1229.56</v>
      </c>
      <c r="K1359" s="490">
        <f t="shared" si="38"/>
        <v>4918.24</v>
      </c>
    </row>
    <row r="1360" spans="1:11">
      <c r="A1360" s="490">
        <v>121</v>
      </c>
      <c r="B1360" s="491" t="s">
        <v>1440</v>
      </c>
      <c r="C1360" s="515" t="s">
        <v>1485</v>
      </c>
      <c r="D1360" s="493" t="s">
        <v>21</v>
      </c>
      <c r="E1360" s="518">
        <v>5</v>
      </c>
      <c r="F1360" s="490"/>
      <c r="G1360" s="490"/>
      <c r="H1360" s="490"/>
      <c r="I1360" s="490"/>
      <c r="J1360" s="496">
        <v>2339.94</v>
      </c>
      <c r="K1360" s="490">
        <f t="shared" si="38"/>
        <v>11699.7</v>
      </c>
    </row>
    <row r="1361" spans="1:11">
      <c r="A1361" s="490">
        <v>122</v>
      </c>
      <c r="B1361" s="491" t="s">
        <v>1440</v>
      </c>
      <c r="C1361" s="515" t="s">
        <v>1486</v>
      </c>
      <c r="D1361" s="493" t="s">
        <v>21</v>
      </c>
      <c r="E1361" s="518">
        <v>3</v>
      </c>
      <c r="F1361" s="490"/>
      <c r="G1361" s="490"/>
      <c r="H1361" s="490"/>
      <c r="I1361" s="490"/>
      <c r="J1361" s="496">
        <v>6985.6</v>
      </c>
      <c r="K1361" s="490">
        <f t="shared" si="38"/>
        <v>20956.800000000003</v>
      </c>
    </row>
    <row r="1362" spans="1:11">
      <c r="A1362" s="490">
        <v>123</v>
      </c>
      <c r="B1362" s="491" t="s">
        <v>1440</v>
      </c>
      <c r="C1362" s="515" t="s">
        <v>1487</v>
      </c>
      <c r="D1362" s="493" t="s">
        <v>21</v>
      </c>
      <c r="E1362" s="518">
        <v>3</v>
      </c>
      <c r="F1362" s="490"/>
      <c r="G1362" s="490"/>
      <c r="H1362" s="490"/>
      <c r="I1362" s="490"/>
      <c r="J1362" s="496">
        <v>6985.6</v>
      </c>
      <c r="K1362" s="490">
        <f t="shared" si="38"/>
        <v>20956.800000000003</v>
      </c>
    </row>
    <row r="1363" spans="1:11">
      <c r="A1363" s="490">
        <v>124</v>
      </c>
      <c r="B1363" s="491" t="s">
        <v>1440</v>
      </c>
      <c r="C1363" s="515" t="s">
        <v>1488</v>
      </c>
      <c r="D1363" s="493" t="s">
        <v>21</v>
      </c>
      <c r="E1363" s="518">
        <v>5</v>
      </c>
      <c r="F1363" s="490"/>
      <c r="G1363" s="490"/>
      <c r="H1363" s="490"/>
      <c r="I1363" s="490"/>
      <c r="J1363" s="496">
        <v>6979.7</v>
      </c>
      <c r="K1363" s="490">
        <f t="shared" si="38"/>
        <v>34898.5</v>
      </c>
    </row>
    <row r="1364" spans="1:11">
      <c r="A1364" s="490">
        <v>125</v>
      </c>
      <c r="B1364" s="491" t="s">
        <v>1440</v>
      </c>
      <c r="C1364" s="515" t="s">
        <v>1489</v>
      </c>
      <c r="D1364" s="493" t="s">
        <v>21</v>
      </c>
      <c r="E1364" s="518">
        <v>4</v>
      </c>
      <c r="F1364" s="490"/>
      <c r="G1364" s="490"/>
      <c r="H1364" s="490"/>
      <c r="I1364" s="490"/>
      <c r="J1364" s="496">
        <v>6979.7</v>
      </c>
      <c r="K1364" s="490">
        <f t="shared" si="38"/>
        <v>27918.799999999999</v>
      </c>
    </row>
    <row r="1365" spans="1:11">
      <c r="A1365" s="490">
        <v>126</v>
      </c>
      <c r="B1365" s="491" t="s">
        <v>1440</v>
      </c>
      <c r="C1365" s="515" t="s">
        <v>1490</v>
      </c>
      <c r="D1365" s="493" t="s">
        <v>15</v>
      </c>
      <c r="E1365" s="518">
        <v>1.9</v>
      </c>
      <c r="F1365" s="490"/>
      <c r="G1365" s="490"/>
      <c r="H1365" s="490"/>
      <c r="I1365" s="490"/>
      <c r="J1365" s="496">
        <v>590</v>
      </c>
      <c r="K1365" s="490">
        <f t="shared" si="38"/>
        <v>1121</v>
      </c>
    </row>
    <row r="1366" spans="1:11">
      <c r="A1366" s="490">
        <v>127</v>
      </c>
      <c r="B1366" s="491" t="s">
        <v>1440</v>
      </c>
      <c r="C1366" s="519" t="s">
        <v>1491</v>
      </c>
      <c r="D1366" s="493" t="s">
        <v>21</v>
      </c>
      <c r="E1366" s="518">
        <v>1</v>
      </c>
      <c r="F1366" s="490"/>
      <c r="G1366" s="490"/>
      <c r="H1366" s="490"/>
      <c r="I1366" s="490"/>
      <c r="J1366" s="496">
        <v>178180</v>
      </c>
      <c r="K1366" s="520">
        <f t="shared" si="38"/>
        <v>178180</v>
      </c>
    </row>
    <row r="1367" spans="1:11">
      <c r="A1367" s="490">
        <v>128</v>
      </c>
      <c r="B1367" s="491" t="s">
        <v>1440</v>
      </c>
      <c r="C1367" s="519" t="s">
        <v>1492</v>
      </c>
      <c r="D1367" s="493" t="s">
        <v>21</v>
      </c>
      <c r="E1367" s="518">
        <v>4</v>
      </c>
      <c r="F1367" s="490"/>
      <c r="G1367" s="490"/>
      <c r="H1367" s="490"/>
      <c r="I1367" s="490"/>
      <c r="J1367" s="521">
        <v>12873.8</v>
      </c>
      <c r="K1367" s="520">
        <f t="shared" si="38"/>
        <v>51495.199999999997</v>
      </c>
    </row>
    <row r="1368" spans="1:11">
      <c r="A1368" s="490">
        <v>129</v>
      </c>
      <c r="B1368" s="491" t="s">
        <v>1440</v>
      </c>
      <c r="C1368" s="519" t="s">
        <v>1493</v>
      </c>
      <c r="D1368" s="493" t="s">
        <v>21</v>
      </c>
      <c r="E1368" s="518"/>
      <c r="F1368" s="490"/>
      <c r="G1368" s="490">
        <v>5</v>
      </c>
      <c r="H1368" s="490"/>
      <c r="I1368" s="522"/>
      <c r="J1368" s="521">
        <v>15000</v>
      </c>
      <c r="K1368" s="523">
        <f t="shared" si="38"/>
        <v>75000</v>
      </c>
    </row>
    <row r="1369" spans="1:11">
      <c r="A1369" s="490">
        <v>130</v>
      </c>
      <c r="B1369" s="491" t="s">
        <v>1440</v>
      </c>
      <c r="C1369" s="524" t="s">
        <v>1494</v>
      </c>
      <c r="D1369" s="493" t="s">
        <v>21</v>
      </c>
      <c r="E1369" s="518">
        <v>15</v>
      </c>
      <c r="F1369" s="490"/>
      <c r="G1369" s="490"/>
      <c r="H1369" s="490"/>
      <c r="I1369" s="522"/>
      <c r="J1369" s="521">
        <v>1500</v>
      </c>
      <c r="K1369" s="523">
        <f t="shared" si="38"/>
        <v>22500</v>
      </c>
    </row>
    <row r="1370" spans="1:11">
      <c r="A1370" s="490">
        <v>131</v>
      </c>
      <c r="B1370" s="491" t="s">
        <v>1440</v>
      </c>
      <c r="C1370" s="524" t="s">
        <v>1495</v>
      </c>
      <c r="D1370" s="493" t="s">
        <v>21</v>
      </c>
      <c r="E1370" s="518">
        <v>9</v>
      </c>
      <c r="F1370" s="490"/>
      <c r="G1370" s="490"/>
      <c r="H1370" s="490"/>
      <c r="I1370" s="522"/>
      <c r="J1370" s="521">
        <v>500</v>
      </c>
      <c r="K1370" s="523">
        <f t="shared" si="38"/>
        <v>4500</v>
      </c>
    </row>
    <row r="1371" spans="1:11">
      <c r="A1371" s="490">
        <v>132</v>
      </c>
      <c r="B1371" s="525" t="s">
        <v>1496</v>
      </c>
      <c r="C1371" s="526" t="s">
        <v>1497</v>
      </c>
      <c r="D1371" s="493" t="s">
        <v>21</v>
      </c>
      <c r="E1371" s="496"/>
      <c r="F1371" s="490"/>
      <c r="G1371" s="490"/>
      <c r="H1371" s="490"/>
      <c r="I1371" s="527">
        <v>4</v>
      </c>
      <c r="J1371" s="528">
        <v>650</v>
      </c>
      <c r="K1371" s="529">
        <f t="shared" si="38"/>
        <v>2600</v>
      </c>
    </row>
    <row r="1372" spans="1:11">
      <c r="A1372" s="490">
        <v>133</v>
      </c>
      <c r="B1372" s="525" t="s">
        <v>1498</v>
      </c>
      <c r="C1372" s="526" t="s">
        <v>1499</v>
      </c>
      <c r="D1372" s="493" t="s">
        <v>21</v>
      </c>
      <c r="E1372" s="496"/>
      <c r="F1372" s="490"/>
      <c r="G1372" s="490"/>
      <c r="H1372" s="490"/>
      <c r="I1372" s="527">
        <v>3</v>
      </c>
      <c r="J1372" s="530">
        <v>650</v>
      </c>
      <c r="K1372" s="529">
        <f t="shared" si="38"/>
        <v>1950</v>
      </c>
    </row>
    <row r="1373" spans="1:11">
      <c r="A1373" s="490">
        <v>134</v>
      </c>
      <c r="B1373" s="525" t="s">
        <v>1500</v>
      </c>
      <c r="C1373" s="526" t="s">
        <v>1501</v>
      </c>
      <c r="D1373" s="493" t="s">
        <v>21</v>
      </c>
      <c r="E1373" s="510"/>
      <c r="F1373" s="490"/>
      <c r="G1373" s="490"/>
      <c r="H1373" s="490"/>
      <c r="I1373" s="527">
        <v>7</v>
      </c>
      <c r="J1373" s="531">
        <v>500</v>
      </c>
      <c r="K1373" s="529">
        <f t="shared" si="38"/>
        <v>3500</v>
      </c>
    </row>
    <row r="1374" spans="1:11">
      <c r="A1374" s="490">
        <v>135</v>
      </c>
      <c r="B1374" s="525" t="s">
        <v>1502</v>
      </c>
      <c r="C1374" s="526" t="s">
        <v>1503</v>
      </c>
      <c r="D1374" s="501" t="s">
        <v>21</v>
      </c>
      <c r="E1374" s="510"/>
      <c r="F1374" s="490"/>
      <c r="G1374" s="490"/>
      <c r="H1374" s="490"/>
      <c r="I1374" s="527">
        <v>8</v>
      </c>
      <c r="J1374" s="531">
        <v>500</v>
      </c>
      <c r="K1374" s="529">
        <f t="shared" si="38"/>
        <v>4000</v>
      </c>
    </row>
    <row r="1375" spans="1:11">
      <c r="A1375" s="490">
        <v>136</v>
      </c>
      <c r="B1375" s="525" t="s">
        <v>1414</v>
      </c>
      <c r="C1375" s="526" t="s">
        <v>1415</v>
      </c>
      <c r="D1375" s="501" t="s">
        <v>21</v>
      </c>
      <c r="E1375" s="510"/>
      <c r="F1375" s="490"/>
      <c r="G1375" s="490"/>
      <c r="H1375" s="490"/>
      <c r="I1375" s="527">
        <v>22</v>
      </c>
      <c r="J1375" s="531">
        <v>50</v>
      </c>
      <c r="K1375" s="529">
        <f t="shared" si="38"/>
        <v>1100</v>
      </c>
    </row>
    <row r="1376" spans="1:11">
      <c r="A1376" s="490">
        <v>137</v>
      </c>
      <c r="B1376" s="525" t="s">
        <v>1504</v>
      </c>
      <c r="C1376" s="526" t="s">
        <v>1505</v>
      </c>
      <c r="D1376" s="501" t="s">
        <v>21</v>
      </c>
      <c r="E1376" s="510"/>
      <c r="F1376" s="490"/>
      <c r="G1376" s="490"/>
      <c r="H1376" s="490"/>
      <c r="I1376" s="527">
        <v>3</v>
      </c>
      <c r="J1376" s="531">
        <v>16800</v>
      </c>
      <c r="K1376" s="529">
        <f t="shared" si="38"/>
        <v>50400</v>
      </c>
    </row>
    <row r="1377" spans="1:11">
      <c r="A1377" s="490">
        <v>138</v>
      </c>
      <c r="B1377" s="525" t="s">
        <v>1506</v>
      </c>
      <c r="C1377" s="526" t="s">
        <v>1507</v>
      </c>
      <c r="D1377" s="501" t="s">
        <v>1271</v>
      </c>
      <c r="E1377" s="510"/>
      <c r="F1377" s="490"/>
      <c r="G1377" s="490"/>
      <c r="H1377" s="490"/>
      <c r="I1377" s="527">
        <v>42154</v>
      </c>
      <c r="J1377" s="531">
        <v>20</v>
      </c>
      <c r="K1377" s="529">
        <f t="shared" si="38"/>
        <v>843080</v>
      </c>
    </row>
    <row r="1378" spans="1:11">
      <c r="A1378" s="490">
        <v>139</v>
      </c>
      <c r="B1378" s="525" t="s">
        <v>1508</v>
      </c>
      <c r="C1378" s="526" t="s">
        <v>1509</v>
      </c>
      <c r="D1378" s="493" t="s">
        <v>21</v>
      </c>
      <c r="E1378" s="503"/>
      <c r="F1378" s="490"/>
      <c r="G1378" s="490"/>
      <c r="H1378" s="490"/>
      <c r="I1378" s="527">
        <v>246</v>
      </c>
      <c r="J1378" s="532">
        <v>216.26016999999999</v>
      </c>
      <c r="K1378" s="529">
        <f t="shared" si="38"/>
        <v>53200.001819999998</v>
      </c>
    </row>
    <row r="1379" spans="1:11">
      <c r="A1379" s="490">
        <v>140</v>
      </c>
      <c r="B1379" s="525" t="s">
        <v>1510</v>
      </c>
      <c r="C1379" s="526" t="s">
        <v>1511</v>
      </c>
      <c r="D1379" s="493" t="s">
        <v>21</v>
      </c>
      <c r="E1379" s="503"/>
      <c r="F1379" s="490"/>
      <c r="G1379" s="490"/>
      <c r="H1379" s="490"/>
      <c r="I1379" s="527">
        <v>1</v>
      </c>
      <c r="J1379" s="532">
        <v>13352.5</v>
      </c>
      <c r="K1379" s="529">
        <f t="shared" si="38"/>
        <v>13352.5</v>
      </c>
    </row>
    <row r="1380" spans="1:11">
      <c r="A1380" s="490">
        <v>141</v>
      </c>
      <c r="B1380" s="525" t="s">
        <v>1512</v>
      </c>
      <c r="C1380" s="526" t="s">
        <v>1513</v>
      </c>
      <c r="D1380" s="497" t="s">
        <v>21</v>
      </c>
      <c r="E1380" s="500"/>
      <c r="F1380" s="490"/>
      <c r="G1380" s="490"/>
      <c r="H1380" s="490"/>
      <c r="I1380" s="527">
        <v>55</v>
      </c>
      <c r="J1380" s="533">
        <v>200</v>
      </c>
      <c r="K1380" s="529">
        <f t="shared" si="38"/>
        <v>11000</v>
      </c>
    </row>
    <row r="1381" spans="1:11" ht="25.5">
      <c r="A1381" s="490">
        <v>142</v>
      </c>
      <c r="B1381" s="525" t="s">
        <v>1440</v>
      </c>
      <c r="C1381" s="526" t="s">
        <v>1514</v>
      </c>
      <c r="D1381" s="493" t="s">
        <v>21</v>
      </c>
      <c r="E1381" s="496"/>
      <c r="F1381" s="490"/>
      <c r="G1381" s="490"/>
      <c r="H1381" s="490"/>
      <c r="I1381" s="534">
        <v>1</v>
      </c>
      <c r="J1381" s="530">
        <v>1200</v>
      </c>
      <c r="K1381" s="529">
        <f t="shared" si="38"/>
        <v>1200</v>
      </c>
    </row>
    <row r="1382" spans="1:11">
      <c r="A1382" s="490">
        <v>143</v>
      </c>
      <c r="B1382" s="525" t="s">
        <v>1440</v>
      </c>
      <c r="C1382" s="526" t="s">
        <v>1515</v>
      </c>
      <c r="D1382" s="493" t="s">
        <v>21</v>
      </c>
      <c r="E1382" s="500"/>
      <c r="F1382" s="490"/>
      <c r="G1382" s="490"/>
      <c r="H1382" s="490"/>
      <c r="I1382" s="534">
        <v>1</v>
      </c>
      <c r="J1382" s="533">
        <v>5628.4</v>
      </c>
      <c r="K1382" s="529">
        <f t="shared" si="38"/>
        <v>5628.4</v>
      </c>
    </row>
    <row r="1383" spans="1:11">
      <c r="A1383" s="490">
        <v>144</v>
      </c>
      <c r="B1383" s="525" t="s">
        <v>1440</v>
      </c>
      <c r="C1383" s="526" t="s">
        <v>1516</v>
      </c>
      <c r="D1383" s="493" t="s">
        <v>21</v>
      </c>
      <c r="E1383" s="500"/>
      <c r="F1383" s="490"/>
      <c r="G1383" s="490"/>
      <c r="H1383" s="490"/>
      <c r="I1383" s="534">
        <v>2</v>
      </c>
      <c r="J1383" s="533">
        <v>150</v>
      </c>
      <c r="K1383" s="529">
        <f t="shared" si="38"/>
        <v>300</v>
      </c>
    </row>
    <row r="1384" spans="1:11">
      <c r="A1384" s="490">
        <v>145</v>
      </c>
      <c r="B1384" s="525" t="s">
        <v>1440</v>
      </c>
      <c r="C1384" s="526" t="s">
        <v>1517</v>
      </c>
      <c r="D1384" s="493" t="s">
        <v>21</v>
      </c>
      <c r="E1384" s="500"/>
      <c r="F1384" s="490"/>
      <c r="G1384" s="490"/>
      <c r="H1384" s="490"/>
      <c r="I1384" s="534">
        <v>4</v>
      </c>
      <c r="J1384" s="533">
        <v>300</v>
      </c>
      <c r="K1384" s="529">
        <f t="shared" si="38"/>
        <v>1200</v>
      </c>
    </row>
    <row r="1385" spans="1:11">
      <c r="A1385" s="490">
        <v>146</v>
      </c>
      <c r="B1385" s="525" t="s">
        <v>1440</v>
      </c>
      <c r="C1385" s="526" t="s">
        <v>1518</v>
      </c>
      <c r="D1385" s="493" t="s">
        <v>21</v>
      </c>
      <c r="E1385" s="500"/>
      <c r="F1385" s="490"/>
      <c r="G1385" s="490"/>
      <c r="H1385" s="490"/>
      <c r="I1385" s="534">
        <v>10</v>
      </c>
      <c r="J1385" s="533">
        <v>100</v>
      </c>
      <c r="K1385" s="529">
        <f t="shared" si="38"/>
        <v>1000</v>
      </c>
    </row>
    <row r="1386" spans="1:11">
      <c r="A1386" s="490">
        <v>147</v>
      </c>
      <c r="B1386" s="525" t="s">
        <v>1440</v>
      </c>
      <c r="C1386" s="526" t="s">
        <v>1519</v>
      </c>
      <c r="D1386" s="493" t="s">
        <v>21</v>
      </c>
      <c r="E1386" s="500"/>
      <c r="F1386" s="490"/>
      <c r="G1386" s="490"/>
      <c r="H1386" s="490"/>
      <c r="I1386" s="534">
        <v>2</v>
      </c>
      <c r="J1386" s="533">
        <v>1650</v>
      </c>
      <c r="K1386" s="529">
        <f t="shared" si="38"/>
        <v>3300</v>
      </c>
    </row>
    <row r="1387" spans="1:11">
      <c r="A1387" s="490">
        <v>148</v>
      </c>
      <c r="B1387" s="525" t="s">
        <v>1440</v>
      </c>
      <c r="C1387" s="526" t="s">
        <v>1520</v>
      </c>
      <c r="D1387" s="493" t="s">
        <v>21</v>
      </c>
      <c r="E1387" s="500"/>
      <c r="F1387" s="490"/>
      <c r="G1387" s="490"/>
      <c r="H1387" s="490"/>
      <c r="I1387" s="534">
        <v>2</v>
      </c>
      <c r="J1387" s="533">
        <v>675</v>
      </c>
      <c r="K1387" s="529">
        <f t="shared" si="38"/>
        <v>1350</v>
      </c>
    </row>
    <row r="1388" spans="1:11">
      <c r="A1388" s="490">
        <v>149</v>
      </c>
      <c r="B1388" s="525" t="s">
        <v>1440</v>
      </c>
      <c r="C1388" s="526" t="s">
        <v>1521</v>
      </c>
      <c r="D1388" s="493" t="s">
        <v>21</v>
      </c>
      <c r="E1388" s="500"/>
      <c r="F1388" s="490"/>
      <c r="G1388" s="490"/>
      <c r="H1388" s="490"/>
      <c r="I1388" s="534">
        <v>2</v>
      </c>
      <c r="J1388" s="533">
        <v>100</v>
      </c>
      <c r="K1388" s="529">
        <f t="shared" si="38"/>
        <v>200</v>
      </c>
    </row>
    <row r="1389" spans="1:11">
      <c r="A1389" s="490">
        <v>150</v>
      </c>
      <c r="B1389" s="525" t="s">
        <v>1440</v>
      </c>
      <c r="C1389" s="526" t="s">
        <v>1518</v>
      </c>
      <c r="D1389" s="493" t="s">
        <v>21</v>
      </c>
      <c r="E1389" s="500"/>
      <c r="F1389" s="490"/>
      <c r="G1389" s="490"/>
      <c r="H1389" s="490"/>
      <c r="I1389" s="534">
        <v>4</v>
      </c>
      <c r="J1389" s="533">
        <v>100</v>
      </c>
      <c r="K1389" s="529">
        <f t="shared" si="38"/>
        <v>400</v>
      </c>
    </row>
    <row r="1390" spans="1:11">
      <c r="A1390" s="490">
        <v>151</v>
      </c>
      <c r="B1390" s="525" t="s">
        <v>1440</v>
      </c>
      <c r="C1390" s="526" t="s">
        <v>1522</v>
      </c>
      <c r="D1390" s="493" t="s">
        <v>21</v>
      </c>
      <c r="E1390" s="500"/>
      <c r="F1390" s="490"/>
      <c r="G1390" s="490"/>
      <c r="H1390" s="490"/>
      <c r="I1390" s="534">
        <v>4</v>
      </c>
      <c r="J1390" s="533">
        <v>250</v>
      </c>
      <c r="K1390" s="535">
        <f t="shared" si="38"/>
        <v>1000</v>
      </c>
    </row>
    <row r="1391" spans="1:11">
      <c r="A1391" s="490">
        <v>152</v>
      </c>
      <c r="B1391" s="525" t="s">
        <v>1523</v>
      </c>
      <c r="C1391" s="526" t="s">
        <v>1524</v>
      </c>
      <c r="D1391" s="493" t="s">
        <v>21</v>
      </c>
      <c r="E1391" s="500"/>
      <c r="F1391" s="490"/>
      <c r="G1391" s="490"/>
      <c r="H1391" s="490"/>
      <c r="I1391" s="534">
        <v>1</v>
      </c>
      <c r="J1391" s="533">
        <v>50</v>
      </c>
      <c r="K1391" s="535">
        <f t="shared" si="38"/>
        <v>50</v>
      </c>
    </row>
    <row r="1392" spans="1:11">
      <c r="A1392" s="490">
        <v>153</v>
      </c>
      <c r="B1392" s="536" t="s">
        <v>1500</v>
      </c>
      <c r="C1392" s="537" t="s">
        <v>1525</v>
      </c>
      <c r="D1392" s="538" t="s">
        <v>21</v>
      </c>
      <c r="E1392" s="539"/>
      <c r="F1392" s="540"/>
      <c r="G1392" s="540"/>
      <c r="H1392" s="540"/>
      <c r="I1392" s="541">
        <v>1</v>
      </c>
      <c r="J1392" s="542">
        <v>500</v>
      </c>
      <c r="K1392" s="543">
        <f t="shared" si="38"/>
        <v>500</v>
      </c>
    </row>
    <row r="1393" spans="1:11">
      <c r="A1393" s="490">
        <v>154</v>
      </c>
      <c r="B1393" s="544"/>
      <c r="C1393" s="545" t="s">
        <v>1526</v>
      </c>
      <c r="D1393" s="546" t="s">
        <v>21</v>
      </c>
      <c r="E1393" s="547"/>
      <c r="F1393" s="548"/>
      <c r="G1393" s="548"/>
      <c r="H1393" s="548"/>
      <c r="I1393" s="549">
        <v>1</v>
      </c>
      <c r="J1393" s="550">
        <v>5000</v>
      </c>
      <c r="K1393" s="551">
        <f t="shared" si="38"/>
        <v>5000</v>
      </c>
    </row>
    <row r="1394" spans="1:11">
      <c r="A1394" s="490">
        <v>155</v>
      </c>
      <c r="B1394" s="544"/>
      <c r="C1394" s="545" t="s">
        <v>1527</v>
      </c>
      <c r="D1394" s="546" t="s">
        <v>15</v>
      </c>
      <c r="E1394" s="547"/>
      <c r="F1394" s="548"/>
      <c r="G1394" s="548"/>
      <c r="H1394" s="548"/>
      <c r="I1394" s="549">
        <v>70</v>
      </c>
      <c r="J1394" s="550">
        <v>40</v>
      </c>
      <c r="K1394" s="551">
        <f t="shared" si="38"/>
        <v>2800</v>
      </c>
    </row>
    <row r="1395" spans="1:11">
      <c r="A1395" s="474"/>
      <c r="B1395" s="474"/>
      <c r="C1395" s="474"/>
      <c r="D1395" s="474"/>
      <c r="E1395" s="474"/>
      <c r="F1395" s="474"/>
      <c r="G1395" s="474"/>
      <c r="H1395" s="474"/>
      <c r="I1395" s="474"/>
      <c r="J1395" s="474"/>
      <c r="K1395" s="474"/>
    </row>
    <row r="1396" spans="1:11">
      <c r="A1396" s="474"/>
      <c r="B1396" s="474"/>
      <c r="C1396" s="474"/>
      <c r="D1396" s="474"/>
      <c r="E1396" s="474"/>
      <c r="F1396" s="474"/>
      <c r="G1396" s="474"/>
      <c r="H1396" s="474"/>
      <c r="I1396" s="474"/>
      <c r="J1396" s="474"/>
      <c r="K1396" s="474"/>
    </row>
    <row r="1397" spans="1:11">
      <c r="A1397" s="474"/>
      <c r="B1397" s="474"/>
      <c r="C1397" s="474"/>
      <c r="D1397" s="474"/>
      <c r="E1397" s="474"/>
      <c r="F1397" s="474"/>
      <c r="G1397" s="474"/>
      <c r="H1397" s="474"/>
      <c r="I1397" s="474"/>
      <c r="J1397" s="474"/>
      <c r="K1397" s="474"/>
    </row>
    <row r="1398" spans="1:11">
      <c r="A1398" s="474"/>
      <c r="B1398" s="474"/>
      <c r="C1398" s="474" t="s">
        <v>575</v>
      </c>
      <c r="D1398" s="474"/>
      <c r="E1398" s="474"/>
      <c r="F1398" s="474" t="s">
        <v>576</v>
      </c>
      <c r="G1398" s="474"/>
      <c r="H1398" s="474"/>
      <c r="I1398" s="474"/>
      <c r="J1398" s="474" t="s">
        <v>577</v>
      </c>
      <c r="K1398" s="474"/>
    </row>
    <row r="1399" spans="1:11">
      <c r="A1399" s="474"/>
      <c r="B1399" s="474"/>
      <c r="C1399" s="474" t="s">
        <v>1528</v>
      </c>
      <c r="D1399" s="474"/>
      <c r="E1399" s="474"/>
      <c r="F1399" s="474" t="s">
        <v>1529</v>
      </c>
      <c r="G1399" s="474"/>
      <c r="H1399" s="474"/>
      <c r="I1399" s="552" t="s">
        <v>1530</v>
      </c>
      <c r="J1399" s="473"/>
      <c r="K1399" s="473"/>
    </row>
    <row r="1400" spans="1:11">
      <c r="A1400" s="474"/>
      <c r="B1400" s="474"/>
      <c r="C1400" s="474"/>
      <c r="D1400" s="474"/>
      <c r="E1400" s="474"/>
      <c r="F1400" s="474"/>
      <c r="G1400" s="474"/>
      <c r="H1400" s="474"/>
      <c r="I1400" s="474"/>
      <c r="J1400" s="474"/>
      <c r="K1400" s="474"/>
    </row>
    <row r="1401" spans="1:11">
      <c r="A1401" s="474" t="s">
        <v>1531</v>
      </c>
      <c r="B1401" s="474"/>
      <c r="C1401" s="474"/>
      <c r="D1401" s="474"/>
      <c r="E1401" s="474"/>
      <c r="F1401" s="474"/>
      <c r="G1401" s="474"/>
      <c r="H1401" s="474"/>
      <c r="I1401" s="474"/>
      <c r="J1401" s="474"/>
      <c r="K1401" s="474"/>
    </row>
    <row r="1402" spans="1:11">
      <c r="A1402" s="553"/>
      <c r="B1402" s="553"/>
      <c r="C1402" s="553"/>
      <c r="D1402" s="553"/>
      <c r="E1402" s="553"/>
      <c r="F1402" s="553"/>
      <c r="G1402" s="553"/>
      <c r="H1402" s="553"/>
      <c r="I1402" s="553"/>
      <c r="J1402" s="553"/>
      <c r="K1402" s="553"/>
    </row>
    <row r="1405" spans="1:11" ht="13.5" customHeight="1"/>
    <row r="1406" spans="1:11" ht="15.75">
      <c r="A1406" s="554" t="s">
        <v>1532</v>
      </c>
      <c r="B1406" s="554"/>
      <c r="C1406" s="554"/>
      <c r="D1406" s="554"/>
      <c r="E1406" s="554"/>
      <c r="F1406" s="554"/>
      <c r="G1406" s="554"/>
      <c r="H1406" s="554"/>
      <c r="I1406" s="554"/>
      <c r="J1406" s="554"/>
      <c r="K1406" s="554"/>
    </row>
    <row r="1407" spans="1:11" ht="15.75">
      <c r="A1407" s="554" t="s">
        <v>1533</v>
      </c>
      <c r="B1407" s="554"/>
      <c r="C1407" s="554"/>
      <c r="D1407" s="554"/>
      <c r="E1407" s="554"/>
      <c r="F1407" s="554"/>
      <c r="G1407" s="554"/>
      <c r="H1407" s="554"/>
      <c r="I1407" s="554"/>
      <c r="J1407" s="554"/>
      <c r="K1407" s="554"/>
    </row>
    <row r="1408" spans="1:11" ht="23.25">
      <c r="A1408" s="555" t="s">
        <v>1534</v>
      </c>
      <c r="B1408" s="555"/>
      <c r="C1408" s="555"/>
      <c r="D1408" s="555"/>
      <c r="E1408" s="555"/>
      <c r="F1408" s="555"/>
      <c r="G1408" s="555"/>
      <c r="H1408" s="555"/>
      <c r="I1408" s="555"/>
      <c r="J1408" s="555"/>
      <c r="K1408" s="555"/>
    </row>
    <row r="1409" spans="1:11" ht="16.5">
      <c r="A1409" s="556" t="s">
        <v>1535</v>
      </c>
      <c r="B1409" s="557" t="s">
        <v>335</v>
      </c>
      <c r="C1409" s="556" t="s">
        <v>1536</v>
      </c>
      <c r="D1409" s="326" t="s">
        <v>3</v>
      </c>
      <c r="E1409" s="558" t="s">
        <v>4</v>
      </c>
      <c r="F1409" s="559"/>
      <c r="G1409" s="559"/>
      <c r="H1409" s="559"/>
      <c r="I1409" s="560"/>
      <c r="J1409" s="561" t="s">
        <v>1537</v>
      </c>
      <c r="K1409" s="561" t="s">
        <v>243</v>
      </c>
    </row>
    <row r="1410" spans="1:11" ht="16.5">
      <c r="A1410" s="562"/>
      <c r="B1410" s="563"/>
      <c r="C1410" s="562"/>
      <c r="D1410" s="564"/>
      <c r="E1410" s="139" t="s">
        <v>5</v>
      </c>
      <c r="F1410" s="565" t="s">
        <v>1538</v>
      </c>
      <c r="G1410" s="565" t="s">
        <v>7</v>
      </c>
      <c r="H1410" s="565" t="s">
        <v>1539</v>
      </c>
      <c r="I1410" s="565" t="s">
        <v>9</v>
      </c>
      <c r="J1410" s="566"/>
      <c r="K1410" s="566"/>
    </row>
    <row r="1411" spans="1:11" ht="16.5">
      <c r="A1411" s="321">
        <v>1</v>
      </c>
      <c r="B1411" s="320" t="s">
        <v>1540</v>
      </c>
      <c r="C1411" s="319" t="s">
        <v>1541</v>
      </c>
      <c r="D1411" s="321" t="s">
        <v>291</v>
      </c>
      <c r="E1411" s="321">
        <v>9.8000000000000004E-2</v>
      </c>
      <c r="F1411" s="326"/>
      <c r="G1411" s="326"/>
      <c r="H1411" s="326"/>
      <c r="I1411" s="326"/>
      <c r="J1411" s="567">
        <v>300000</v>
      </c>
      <c r="K1411" s="343">
        <f>E1411*J1411</f>
        <v>29400</v>
      </c>
    </row>
    <row r="1412" spans="1:11" ht="16.5">
      <c r="A1412" s="321">
        <v>2</v>
      </c>
      <c r="B1412" s="320" t="s">
        <v>1177</v>
      </c>
      <c r="C1412" s="319" t="s">
        <v>1542</v>
      </c>
      <c r="D1412" s="321" t="s">
        <v>377</v>
      </c>
      <c r="E1412" s="321">
        <v>65</v>
      </c>
      <c r="F1412" s="326"/>
      <c r="G1412" s="326"/>
      <c r="H1412" s="326"/>
      <c r="I1412" s="326"/>
      <c r="J1412" s="567">
        <v>100</v>
      </c>
      <c r="K1412" s="343">
        <f t="shared" ref="K1412:K1475" si="39">E1412*J1412</f>
        <v>6500</v>
      </c>
    </row>
    <row r="1413" spans="1:11" ht="16.5">
      <c r="A1413" s="321">
        <v>3</v>
      </c>
      <c r="B1413" s="320" t="s">
        <v>1543</v>
      </c>
      <c r="C1413" s="319" t="s">
        <v>1544</v>
      </c>
      <c r="D1413" s="321" t="s">
        <v>377</v>
      </c>
      <c r="E1413" s="321">
        <v>66</v>
      </c>
      <c r="F1413" s="326"/>
      <c r="G1413" s="326"/>
      <c r="H1413" s="326"/>
      <c r="I1413" s="326"/>
      <c r="J1413" s="567">
        <v>40</v>
      </c>
      <c r="K1413" s="343">
        <f t="shared" si="39"/>
        <v>2640</v>
      </c>
    </row>
    <row r="1414" spans="1:11" ht="16.5">
      <c r="A1414" s="321">
        <v>4</v>
      </c>
      <c r="B1414" s="320" t="s">
        <v>258</v>
      </c>
      <c r="C1414" s="568" t="s">
        <v>1545</v>
      </c>
      <c r="D1414" s="321" t="s">
        <v>377</v>
      </c>
      <c r="E1414" s="321">
        <v>545</v>
      </c>
      <c r="F1414" s="326"/>
      <c r="G1414" s="326"/>
      <c r="H1414" s="326"/>
      <c r="I1414" s="326"/>
      <c r="J1414" s="567">
        <v>50</v>
      </c>
      <c r="K1414" s="343">
        <f t="shared" si="39"/>
        <v>27250</v>
      </c>
    </row>
    <row r="1415" spans="1:11" ht="33">
      <c r="A1415" s="321">
        <v>5</v>
      </c>
      <c r="B1415" s="320" t="s">
        <v>1546</v>
      </c>
      <c r="C1415" s="569" t="s">
        <v>1547</v>
      </c>
      <c r="D1415" s="319"/>
      <c r="E1415" s="326">
        <v>1</v>
      </c>
      <c r="F1415" s="326"/>
      <c r="G1415" s="326"/>
      <c r="H1415" s="326"/>
      <c r="I1415" s="326"/>
      <c r="J1415" s="567">
        <v>115109</v>
      </c>
      <c r="K1415" s="343">
        <f t="shared" si="39"/>
        <v>115109</v>
      </c>
    </row>
    <row r="1416" spans="1:11" ht="33">
      <c r="A1416" s="321">
        <v>6</v>
      </c>
      <c r="B1416" s="570" t="s">
        <v>1140</v>
      </c>
      <c r="C1416" s="324" t="s">
        <v>1548</v>
      </c>
      <c r="D1416" s="326" t="s">
        <v>377</v>
      </c>
      <c r="E1416" s="326">
        <v>142</v>
      </c>
      <c r="F1416" s="326"/>
      <c r="G1416" s="326"/>
      <c r="H1416" s="326"/>
      <c r="I1416" s="326"/>
      <c r="J1416" s="571">
        <v>122.76</v>
      </c>
      <c r="K1416" s="343">
        <f t="shared" si="39"/>
        <v>17431.920000000002</v>
      </c>
    </row>
    <row r="1417" spans="1:11" ht="33">
      <c r="A1417" s="321">
        <v>7</v>
      </c>
      <c r="B1417" s="570" t="s">
        <v>1549</v>
      </c>
      <c r="C1417" s="324" t="s">
        <v>1550</v>
      </c>
      <c r="D1417" s="326" t="s">
        <v>10</v>
      </c>
      <c r="E1417" s="326">
        <v>6.5000000000000002E-2</v>
      </c>
      <c r="F1417" s="326"/>
      <c r="G1417" s="326"/>
      <c r="H1417" s="326"/>
      <c r="I1417" s="326"/>
      <c r="J1417" s="571">
        <v>120039.3</v>
      </c>
      <c r="K1417" s="343">
        <f t="shared" si="39"/>
        <v>7802.5545000000002</v>
      </c>
    </row>
    <row r="1418" spans="1:11" ht="33">
      <c r="A1418" s="321">
        <v>8</v>
      </c>
      <c r="B1418" s="570" t="s">
        <v>1549</v>
      </c>
      <c r="C1418" s="324" t="s">
        <v>1550</v>
      </c>
      <c r="D1418" s="326" t="s">
        <v>10</v>
      </c>
      <c r="E1418" s="326">
        <v>0.38900000000000001</v>
      </c>
      <c r="F1418" s="326"/>
      <c r="G1418" s="326"/>
      <c r="H1418" s="326"/>
      <c r="I1418" s="326"/>
      <c r="J1418" s="571">
        <v>114793</v>
      </c>
      <c r="K1418" s="343">
        <f t="shared" si="39"/>
        <v>44654.476999999999</v>
      </c>
    </row>
    <row r="1419" spans="1:11" ht="33">
      <c r="A1419" s="321">
        <v>9</v>
      </c>
      <c r="B1419" s="570" t="s">
        <v>1138</v>
      </c>
      <c r="C1419" s="324" t="s">
        <v>1551</v>
      </c>
      <c r="D1419" s="326" t="s">
        <v>10</v>
      </c>
      <c r="E1419" s="326">
        <v>0.105</v>
      </c>
      <c r="F1419" s="326"/>
      <c r="G1419" s="326"/>
      <c r="H1419" s="326"/>
      <c r="I1419" s="326"/>
      <c r="J1419" s="571">
        <v>88528</v>
      </c>
      <c r="K1419" s="343">
        <f t="shared" si="39"/>
        <v>9295.44</v>
      </c>
    </row>
    <row r="1420" spans="1:11" ht="33">
      <c r="A1420" s="321">
        <v>10</v>
      </c>
      <c r="B1420" s="570" t="s">
        <v>1552</v>
      </c>
      <c r="C1420" s="324" t="s">
        <v>1553</v>
      </c>
      <c r="D1420" s="328" t="s">
        <v>318</v>
      </c>
      <c r="E1420" s="326">
        <v>500</v>
      </c>
      <c r="F1420" s="326"/>
      <c r="G1420" s="326"/>
      <c r="H1420" s="326"/>
      <c r="I1420" s="326"/>
      <c r="J1420" s="572">
        <v>100.24</v>
      </c>
      <c r="K1420" s="343">
        <f t="shared" si="39"/>
        <v>50120</v>
      </c>
    </row>
    <row r="1421" spans="1:11" ht="31.5">
      <c r="A1421" s="321">
        <v>11</v>
      </c>
      <c r="B1421" s="325" t="s">
        <v>1554</v>
      </c>
      <c r="C1421" s="573" t="s">
        <v>1555</v>
      </c>
      <c r="D1421" s="414" t="s">
        <v>152</v>
      </c>
      <c r="E1421" s="326">
        <v>1</v>
      </c>
      <c r="F1421" s="326"/>
      <c r="G1421" s="326"/>
      <c r="H1421" s="326"/>
      <c r="I1421" s="326"/>
      <c r="J1421" s="574">
        <v>38940</v>
      </c>
      <c r="K1421" s="343">
        <f t="shared" si="39"/>
        <v>38940</v>
      </c>
    </row>
    <row r="1422" spans="1:11" ht="16.5">
      <c r="A1422" s="321">
        <v>12</v>
      </c>
      <c r="B1422" s="325" t="s">
        <v>1556</v>
      </c>
      <c r="C1422" s="328" t="s">
        <v>1557</v>
      </c>
      <c r="D1422" s="326" t="s">
        <v>1159</v>
      </c>
      <c r="E1422" s="326">
        <v>2.492</v>
      </c>
      <c r="F1422" s="326"/>
      <c r="G1422" s="326"/>
      <c r="H1422" s="326"/>
      <c r="I1422" s="326"/>
      <c r="J1422" s="574">
        <v>55000</v>
      </c>
      <c r="K1422" s="343">
        <f t="shared" si="39"/>
        <v>137060</v>
      </c>
    </row>
    <row r="1423" spans="1:11" ht="33">
      <c r="A1423" s="321">
        <v>13</v>
      </c>
      <c r="B1423" s="325" t="s">
        <v>1558</v>
      </c>
      <c r="C1423" s="414" t="s">
        <v>1559</v>
      </c>
      <c r="D1423" s="326" t="s">
        <v>1159</v>
      </c>
      <c r="E1423" s="326">
        <v>0.84499999999999997</v>
      </c>
      <c r="F1423" s="326"/>
      <c r="G1423" s="326"/>
      <c r="H1423" s="326"/>
      <c r="I1423" s="326"/>
      <c r="J1423" s="574">
        <v>79980</v>
      </c>
      <c r="K1423" s="343">
        <f t="shared" si="39"/>
        <v>67583.099999999991</v>
      </c>
    </row>
    <row r="1424" spans="1:11" ht="16.5">
      <c r="A1424" s="321">
        <v>14</v>
      </c>
      <c r="B1424" s="325" t="s">
        <v>1560</v>
      </c>
      <c r="C1424" s="328" t="s">
        <v>1561</v>
      </c>
      <c r="D1424" s="326" t="s">
        <v>152</v>
      </c>
      <c r="E1424" s="326">
        <v>50</v>
      </c>
      <c r="F1424" s="326"/>
      <c r="G1424" s="326"/>
      <c r="H1424" s="326"/>
      <c r="I1424" s="326"/>
      <c r="J1424" s="574">
        <v>9.5</v>
      </c>
      <c r="K1424" s="343">
        <f t="shared" si="39"/>
        <v>475</v>
      </c>
    </row>
    <row r="1425" spans="1:11" ht="16.5">
      <c r="A1425" s="321">
        <v>15</v>
      </c>
      <c r="B1425" s="325" t="s">
        <v>1562</v>
      </c>
      <c r="C1425" s="328" t="s">
        <v>1563</v>
      </c>
      <c r="D1425" s="326" t="s">
        <v>152</v>
      </c>
      <c r="E1425" s="326">
        <v>964</v>
      </c>
      <c r="F1425" s="326"/>
      <c r="G1425" s="326"/>
      <c r="H1425" s="326"/>
      <c r="I1425" s="326"/>
      <c r="J1425" s="574">
        <v>7</v>
      </c>
      <c r="K1425" s="343">
        <f t="shared" si="39"/>
        <v>6748</v>
      </c>
    </row>
    <row r="1426" spans="1:11" ht="16.5">
      <c r="A1426" s="321">
        <v>16</v>
      </c>
      <c r="B1426" s="325" t="s">
        <v>1564</v>
      </c>
      <c r="C1426" s="575" t="s">
        <v>1565</v>
      </c>
      <c r="D1426" s="326" t="s">
        <v>152</v>
      </c>
      <c r="E1426" s="576">
        <v>91</v>
      </c>
      <c r="F1426" s="326"/>
      <c r="G1426" s="326"/>
      <c r="H1426" s="326"/>
      <c r="I1426" s="326"/>
      <c r="J1426" s="574">
        <v>3</v>
      </c>
      <c r="K1426" s="343">
        <f t="shared" si="39"/>
        <v>273</v>
      </c>
    </row>
    <row r="1427" spans="1:11" ht="16.5">
      <c r="A1427" s="321">
        <v>17</v>
      </c>
      <c r="B1427" s="325" t="s">
        <v>1566</v>
      </c>
      <c r="C1427" s="328" t="s">
        <v>1567</v>
      </c>
      <c r="D1427" s="326" t="s">
        <v>589</v>
      </c>
      <c r="E1427" s="326">
        <v>141.9</v>
      </c>
      <c r="F1427" s="326"/>
      <c r="G1427" s="326"/>
      <c r="H1427" s="326"/>
      <c r="I1427" s="326"/>
      <c r="J1427" s="574">
        <v>30</v>
      </c>
      <c r="K1427" s="343">
        <f t="shared" si="39"/>
        <v>4257</v>
      </c>
    </row>
    <row r="1428" spans="1:11" ht="16.5">
      <c r="A1428" s="321">
        <v>18</v>
      </c>
      <c r="B1428" s="325" t="s">
        <v>1568</v>
      </c>
      <c r="C1428" s="328" t="s">
        <v>1569</v>
      </c>
      <c r="D1428" s="326" t="s">
        <v>377</v>
      </c>
      <c r="E1428" s="326">
        <v>37</v>
      </c>
      <c r="F1428" s="326"/>
      <c r="G1428" s="326"/>
      <c r="H1428" s="326"/>
      <c r="I1428" s="326"/>
      <c r="J1428" s="574">
        <v>15</v>
      </c>
      <c r="K1428" s="343">
        <f t="shared" si="39"/>
        <v>555</v>
      </c>
    </row>
    <row r="1429" spans="1:11" ht="16.5">
      <c r="A1429" s="321">
        <v>19</v>
      </c>
      <c r="B1429" s="325" t="s">
        <v>1570</v>
      </c>
      <c r="C1429" s="324" t="s">
        <v>1571</v>
      </c>
      <c r="D1429" s="328" t="s">
        <v>21</v>
      </c>
      <c r="E1429" s="326">
        <v>7</v>
      </c>
      <c r="F1429" s="326"/>
      <c r="G1429" s="326"/>
      <c r="H1429" s="326"/>
      <c r="I1429" s="326"/>
      <c r="J1429" s="574">
        <v>5788.5</v>
      </c>
      <c r="K1429" s="343">
        <f t="shared" si="39"/>
        <v>40519.5</v>
      </c>
    </row>
    <row r="1430" spans="1:11" ht="16.5">
      <c r="A1430" s="321">
        <v>20</v>
      </c>
      <c r="B1430" s="325" t="s">
        <v>1572</v>
      </c>
      <c r="C1430" s="324" t="s">
        <v>1573</v>
      </c>
      <c r="D1430" s="328" t="s">
        <v>21</v>
      </c>
      <c r="E1430" s="326">
        <v>4</v>
      </c>
      <c r="F1430" s="326"/>
      <c r="G1430" s="326"/>
      <c r="H1430" s="326"/>
      <c r="I1430" s="326"/>
      <c r="J1430" s="574">
        <v>3206.38</v>
      </c>
      <c r="K1430" s="343">
        <f t="shared" si="39"/>
        <v>12825.52</v>
      </c>
    </row>
    <row r="1431" spans="1:11" ht="16.5">
      <c r="A1431" s="321">
        <v>21</v>
      </c>
      <c r="B1431" s="325" t="s">
        <v>1574</v>
      </c>
      <c r="C1431" s="324" t="s">
        <v>1575</v>
      </c>
      <c r="D1431" s="328" t="s">
        <v>21</v>
      </c>
      <c r="E1431" s="326">
        <v>5</v>
      </c>
      <c r="F1431" s="326"/>
      <c r="G1431" s="326"/>
      <c r="H1431" s="326"/>
      <c r="I1431" s="326"/>
      <c r="J1431" s="574">
        <v>3700</v>
      </c>
      <c r="K1431" s="343">
        <f t="shared" si="39"/>
        <v>18500</v>
      </c>
    </row>
    <row r="1432" spans="1:11" ht="33">
      <c r="A1432" s="321">
        <v>22</v>
      </c>
      <c r="B1432" s="325" t="s">
        <v>1576</v>
      </c>
      <c r="C1432" s="324" t="s">
        <v>1577</v>
      </c>
      <c r="D1432" s="328" t="s">
        <v>152</v>
      </c>
      <c r="E1432" s="326">
        <v>6</v>
      </c>
      <c r="F1432" s="326"/>
      <c r="G1432" s="326"/>
      <c r="H1432" s="326"/>
      <c r="I1432" s="326"/>
      <c r="J1432" s="574">
        <v>500</v>
      </c>
      <c r="K1432" s="343">
        <f t="shared" si="39"/>
        <v>3000</v>
      </c>
    </row>
    <row r="1433" spans="1:11" ht="33">
      <c r="A1433" s="321">
        <v>23</v>
      </c>
      <c r="B1433" s="325" t="s">
        <v>1578</v>
      </c>
      <c r="C1433" s="324" t="s">
        <v>1579</v>
      </c>
      <c r="D1433" s="328" t="s">
        <v>152</v>
      </c>
      <c r="E1433" s="326">
        <v>11</v>
      </c>
      <c r="F1433" s="326"/>
      <c r="G1433" s="326"/>
      <c r="H1433" s="326"/>
      <c r="I1433" s="326"/>
      <c r="J1433" s="574">
        <v>1163.3800000000001</v>
      </c>
      <c r="K1433" s="343">
        <f t="shared" si="39"/>
        <v>12797.18</v>
      </c>
    </row>
    <row r="1434" spans="1:11" ht="16.5">
      <c r="A1434" s="321">
        <v>24</v>
      </c>
      <c r="B1434" s="570" t="s">
        <v>256</v>
      </c>
      <c r="C1434" s="324" t="s">
        <v>1580</v>
      </c>
      <c r="D1434" s="326" t="s">
        <v>152</v>
      </c>
      <c r="E1434" s="326">
        <v>4</v>
      </c>
      <c r="F1434" s="326"/>
      <c r="G1434" s="326"/>
      <c r="H1434" s="326"/>
      <c r="I1434" s="326"/>
      <c r="J1434" s="574">
        <v>281</v>
      </c>
      <c r="K1434" s="343">
        <f t="shared" si="39"/>
        <v>1124</v>
      </c>
    </row>
    <row r="1435" spans="1:11" ht="16.5">
      <c r="A1435" s="321">
        <v>25</v>
      </c>
      <c r="B1435" s="570" t="s">
        <v>1581</v>
      </c>
      <c r="C1435" s="324" t="s">
        <v>1582</v>
      </c>
      <c r="D1435" s="326" t="s">
        <v>152</v>
      </c>
      <c r="E1435" s="326">
        <v>2</v>
      </c>
      <c r="F1435" s="326"/>
      <c r="G1435" s="326"/>
      <c r="H1435" s="326"/>
      <c r="I1435" s="326"/>
      <c r="J1435" s="574">
        <v>1190.6199999999999</v>
      </c>
      <c r="K1435" s="343">
        <f t="shared" si="39"/>
        <v>2381.2399999999998</v>
      </c>
    </row>
    <row r="1436" spans="1:11" ht="16.5">
      <c r="A1436" s="321">
        <v>26</v>
      </c>
      <c r="B1436" s="570" t="s">
        <v>1581</v>
      </c>
      <c r="C1436" s="324" t="s">
        <v>1583</v>
      </c>
      <c r="D1436" s="326" t="s">
        <v>152</v>
      </c>
      <c r="E1436" s="326">
        <v>15</v>
      </c>
      <c r="F1436" s="326"/>
      <c r="G1436" s="326"/>
      <c r="H1436" s="326"/>
      <c r="I1436" s="326"/>
      <c r="J1436" s="574">
        <v>350</v>
      </c>
      <c r="K1436" s="343">
        <f t="shared" si="39"/>
        <v>5250</v>
      </c>
    </row>
    <row r="1437" spans="1:11" ht="16.5">
      <c r="A1437" s="321">
        <v>27</v>
      </c>
      <c r="B1437" s="570" t="s">
        <v>1584</v>
      </c>
      <c r="C1437" s="324" t="s">
        <v>1585</v>
      </c>
      <c r="D1437" s="326" t="s">
        <v>152</v>
      </c>
      <c r="E1437" s="326">
        <v>4</v>
      </c>
      <c r="F1437" s="326"/>
      <c r="G1437" s="326"/>
      <c r="H1437" s="326"/>
      <c r="I1437" s="326"/>
      <c r="J1437" s="574">
        <v>220</v>
      </c>
      <c r="K1437" s="343">
        <f t="shared" si="39"/>
        <v>880</v>
      </c>
    </row>
    <row r="1438" spans="1:11" ht="16.5">
      <c r="A1438" s="321">
        <v>28</v>
      </c>
      <c r="B1438" s="570" t="s">
        <v>1584</v>
      </c>
      <c r="C1438" s="324" t="s">
        <v>1586</v>
      </c>
      <c r="D1438" s="326" t="s">
        <v>152</v>
      </c>
      <c r="E1438" s="326">
        <v>6</v>
      </c>
      <c r="F1438" s="326"/>
      <c r="G1438" s="326"/>
      <c r="H1438" s="326"/>
      <c r="I1438" s="326"/>
      <c r="J1438" s="574">
        <v>200</v>
      </c>
      <c r="K1438" s="343">
        <f t="shared" si="39"/>
        <v>1200</v>
      </c>
    </row>
    <row r="1439" spans="1:11" ht="16.5">
      <c r="A1439" s="321">
        <v>29</v>
      </c>
      <c r="B1439" s="570" t="s">
        <v>1144</v>
      </c>
      <c r="C1439" s="324" t="s">
        <v>1587</v>
      </c>
      <c r="D1439" s="326" t="s">
        <v>152</v>
      </c>
      <c r="E1439" s="326">
        <v>17</v>
      </c>
      <c r="F1439" s="326"/>
      <c r="G1439" s="326"/>
      <c r="H1439" s="326"/>
      <c r="I1439" s="326"/>
      <c r="J1439" s="574">
        <v>500</v>
      </c>
      <c r="K1439" s="343">
        <f t="shared" si="39"/>
        <v>8500</v>
      </c>
    </row>
    <row r="1440" spans="1:11" ht="16.5">
      <c r="A1440" s="321">
        <v>30</v>
      </c>
      <c r="B1440" s="570" t="s">
        <v>1144</v>
      </c>
      <c r="C1440" s="324" t="s">
        <v>1588</v>
      </c>
      <c r="D1440" s="326" t="s">
        <v>152</v>
      </c>
      <c r="E1440" s="326">
        <v>10</v>
      </c>
      <c r="F1440" s="326"/>
      <c r="G1440" s="326"/>
      <c r="H1440" s="326"/>
      <c r="I1440" s="326"/>
      <c r="J1440" s="574">
        <v>300</v>
      </c>
      <c r="K1440" s="343">
        <f t="shared" si="39"/>
        <v>3000</v>
      </c>
    </row>
    <row r="1441" spans="1:11" ht="33">
      <c r="A1441" s="321">
        <v>31</v>
      </c>
      <c r="B1441" s="570" t="s">
        <v>1589</v>
      </c>
      <c r="C1441" s="324" t="s">
        <v>1590</v>
      </c>
      <c r="D1441" s="326" t="s">
        <v>152</v>
      </c>
      <c r="E1441" s="326">
        <v>9</v>
      </c>
      <c r="F1441" s="326"/>
      <c r="G1441" s="326"/>
      <c r="H1441" s="326"/>
      <c r="I1441" s="326"/>
      <c r="J1441" s="574">
        <v>709.37</v>
      </c>
      <c r="K1441" s="343">
        <f t="shared" si="39"/>
        <v>6384.33</v>
      </c>
    </row>
    <row r="1442" spans="1:11" ht="16.5">
      <c r="A1442" s="321">
        <v>32</v>
      </c>
      <c r="B1442" s="570" t="s">
        <v>1591</v>
      </c>
      <c r="C1442" s="324" t="s">
        <v>1592</v>
      </c>
      <c r="D1442" s="326" t="s">
        <v>152</v>
      </c>
      <c r="E1442" s="326">
        <v>7</v>
      </c>
      <c r="F1442" s="326"/>
      <c r="G1442" s="326"/>
      <c r="H1442" s="326"/>
      <c r="I1442" s="326"/>
      <c r="J1442" s="574">
        <v>1100.95</v>
      </c>
      <c r="K1442" s="343">
        <f t="shared" si="39"/>
        <v>7706.6500000000005</v>
      </c>
    </row>
    <row r="1443" spans="1:11" ht="33">
      <c r="A1443" s="321">
        <v>33</v>
      </c>
      <c r="B1443" s="570" t="s">
        <v>1593</v>
      </c>
      <c r="C1443" s="324" t="s">
        <v>1594</v>
      </c>
      <c r="D1443" s="326" t="s">
        <v>152</v>
      </c>
      <c r="E1443" s="326">
        <v>5</v>
      </c>
      <c r="F1443" s="326"/>
      <c r="G1443" s="326"/>
      <c r="H1443" s="326"/>
      <c r="I1443" s="326"/>
      <c r="J1443" s="574">
        <v>698</v>
      </c>
      <c r="K1443" s="343">
        <f t="shared" si="39"/>
        <v>3490</v>
      </c>
    </row>
    <row r="1444" spans="1:11" ht="33">
      <c r="A1444" s="321">
        <v>34</v>
      </c>
      <c r="B1444" s="325" t="s">
        <v>1595</v>
      </c>
      <c r="C1444" s="324" t="s">
        <v>1596</v>
      </c>
      <c r="D1444" s="326" t="s">
        <v>152</v>
      </c>
      <c r="E1444" s="326">
        <v>9</v>
      </c>
      <c r="F1444" s="326"/>
      <c r="G1444" s="326"/>
      <c r="H1444" s="326"/>
      <c r="I1444" s="326"/>
      <c r="J1444" s="574">
        <v>3229.08</v>
      </c>
      <c r="K1444" s="343">
        <f t="shared" si="39"/>
        <v>29061.72</v>
      </c>
    </row>
    <row r="1445" spans="1:11" ht="33">
      <c r="A1445" s="321">
        <v>35</v>
      </c>
      <c r="B1445" s="325" t="s">
        <v>1597</v>
      </c>
      <c r="C1445" s="324" t="s">
        <v>1598</v>
      </c>
      <c r="D1445" s="326" t="s">
        <v>152</v>
      </c>
      <c r="E1445" s="326">
        <v>4</v>
      </c>
      <c r="F1445" s="326"/>
      <c r="G1445" s="326"/>
      <c r="H1445" s="326"/>
      <c r="I1445" s="326"/>
      <c r="J1445" s="574">
        <v>3405</v>
      </c>
      <c r="K1445" s="343">
        <f t="shared" si="39"/>
        <v>13620</v>
      </c>
    </row>
    <row r="1446" spans="1:11" ht="16.5">
      <c r="A1446" s="321">
        <v>36</v>
      </c>
      <c r="B1446" s="325" t="s">
        <v>1599</v>
      </c>
      <c r="C1446" s="324" t="s">
        <v>1600</v>
      </c>
      <c r="D1446" s="326" t="s">
        <v>152</v>
      </c>
      <c r="E1446" s="326">
        <v>4</v>
      </c>
      <c r="F1446" s="326"/>
      <c r="G1446" s="326"/>
      <c r="H1446" s="326"/>
      <c r="I1446" s="326"/>
      <c r="J1446" s="574">
        <v>1350</v>
      </c>
      <c r="K1446" s="343">
        <f t="shared" si="39"/>
        <v>5400</v>
      </c>
    </row>
    <row r="1447" spans="1:11" ht="16.5">
      <c r="A1447" s="321">
        <v>37</v>
      </c>
      <c r="B1447" s="325" t="s">
        <v>1599</v>
      </c>
      <c r="C1447" s="324" t="s">
        <v>1600</v>
      </c>
      <c r="D1447" s="326" t="s">
        <v>152</v>
      </c>
      <c r="E1447" s="326">
        <v>6</v>
      </c>
      <c r="F1447" s="326"/>
      <c r="G1447" s="326"/>
      <c r="H1447" s="326"/>
      <c r="I1447" s="326"/>
      <c r="J1447" s="574">
        <v>3178</v>
      </c>
      <c r="K1447" s="343">
        <f t="shared" si="39"/>
        <v>19068</v>
      </c>
    </row>
    <row r="1448" spans="1:11" ht="33">
      <c r="A1448" s="321">
        <v>38</v>
      </c>
      <c r="B1448" s="325" t="s">
        <v>1599</v>
      </c>
      <c r="C1448" s="324" t="s">
        <v>1601</v>
      </c>
      <c r="D1448" s="326" t="s">
        <v>152</v>
      </c>
      <c r="E1448" s="326">
        <v>6</v>
      </c>
      <c r="F1448" s="326"/>
      <c r="G1448" s="326"/>
      <c r="H1448" s="326"/>
      <c r="I1448" s="326"/>
      <c r="J1448" s="574">
        <v>1500</v>
      </c>
      <c r="K1448" s="343">
        <f t="shared" si="39"/>
        <v>9000</v>
      </c>
    </row>
    <row r="1449" spans="1:11" ht="33">
      <c r="A1449" s="321">
        <v>39</v>
      </c>
      <c r="B1449" s="570" t="s">
        <v>1182</v>
      </c>
      <c r="C1449" s="577" t="s">
        <v>1602</v>
      </c>
      <c r="D1449" s="414" t="s">
        <v>152</v>
      </c>
      <c r="E1449" s="326">
        <v>2</v>
      </c>
      <c r="F1449" s="326"/>
      <c r="G1449" s="326"/>
      <c r="H1449" s="326"/>
      <c r="I1449" s="326"/>
      <c r="J1449" s="574">
        <v>4653.5</v>
      </c>
      <c r="K1449" s="343">
        <f t="shared" si="39"/>
        <v>9307</v>
      </c>
    </row>
    <row r="1450" spans="1:11" ht="33">
      <c r="A1450" s="321">
        <v>40</v>
      </c>
      <c r="B1450" s="570" t="s">
        <v>1182</v>
      </c>
      <c r="C1450" s="578" t="s">
        <v>1603</v>
      </c>
      <c r="D1450" s="414" t="s">
        <v>152</v>
      </c>
      <c r="E1450" s="326">
        <v>2</v>
      </c>
      <c r="F1450" s="326"/>
      <c r="G1450" s="326"/>
      <c r="H1450" s="326"/>
      <c r="I1450" s="326"/>
      <c r="J1450" s="574">
        <v>5221</v>
      </c>
      <c r="K1450" s="343">
        <f t="shared" si="39"/>
        <v>10442</v>
      </c>
    </row>
    <row r="1451" spans="1:11" ht="33">
      <c r="A1451" s="321">
        <v>41</v>
      </c>
      <c r="B1451" s="570" t="s">
        <v>1241</v>
      </c>
      <c r="C1451" s="578" t="s">
        <v>1604</v>
      </c>
      <c r="D1451" s="414" t="s">
        <v>152</v>
      </c>
      <c r="E1451" s="326">
        <v>3</v>
      </c>
      <c r="F1451" s="326"/>
      <c r="G1451" s="326"/>
      <c r="H1451" s="326"/>
      <c r="I1451" s="326"/>
      <c r="J1451" s="574">
        <v>3961.15</v>
      </c>
      <c r="K1451" s="343">
        <f t="shared" si="39"/>
        <v>11883.45</v>
      </c>
    </row>
    <row r="1452" spans="1:11" ht="33">
      <c r="A1452" s="321">
        <v>42</v>
      </c>
      <c r="B1452" s="570" t="s">
        <v>1241</v>
      </c>
      <c r="C1452" s="578" t="s">
        <v>1605</v>
      </c>
      <c r="D1452" s="414" t="s">
        <v>152</v>
      </c>
      <c r="E1452" s="326">
        <v>2</v>
      </c>
      <c r="F1452" s="326"/>
      <c r="G1452" s="326"/>
      <c r="H1452" s="326"/>
      <c r="I1452" s="326"/>
      <c r="J1452" s="574">
        <v>6787.3</v>
      </c>
      <c r="K1452" s="343">
        <f t="shared" si="39"/>
        <v>13574.6</v>
      </c>
    </row>
    <row r="1453" spans="1:11" ht="33">
      <c r="A1453" s="321">
        <v>43</v>
      </c>
      <c r="B1453" s="570" t="s">
        <v>1241</v>
      </c>
      <c r="C1453" s="578" t="s">
        <v>1606</v>
      </c>
      <c r="D1453" s="414" t="s">
        <v>152</v>
      </c>
      <c r="E1453" s="326">
        <v>1</v>
      </c>
      <c r="F1453" s="326"/>
      <c r="G1453" s="326"/>
      <c r="H1453" s="326"/>
      <c r="I1453" s="326"/>
      <c r="J1453" s="574">
        <v>5003.2</v>
      </c>
      <c r="K1453" s="343">
        <f t="shared" si="39"/>
        <v>5003.2</v>
      </c>
    </row>
    <row r="1454" spans="1:11" ht="33">
      <c r="A1454" s="321">
        <v>44</v>
      </c>
      <c r="B1454" s="570" t="s">
        <v>1607</v>
      </c>
      <c r="C1454" s="324" t="s">
        <v>1608</v>
      </c>
      <c r="D1454" s="414" t="s">
        <v>152</v>
      </c>
      <c r="E1454" s="326">
        <v>5</v>
      </c>
      <c r="F1454" s="326"/>
      <c r="G1454" s="326"/>
      <c r="H1454" s="326"/>
      <c r="I1454" s="326"/>
      <c r="J1454" s="574">
        <v>3961.15</v>
      </c>
      <c r="K1454" s="343">
        <f t="shared" si="39"/>
        <v>19805.75</v>
      </c>
    </row>
    <row r="1455" spans="1:11" ht="33">
      <c r="A1455" s="321">
        <v>45</v>
      </c>
      <c r="B1455" s="570" t="s">
        <v>1607</v>
      </c>
      <c r="C1455" s="324" t="s">
        <v>1609</v>
      </c>
      <c r="D1455" s="414" t="s">
        <v>152</v>
      </c>
      <c r="E1455" s="326">
        <v>3</v>
      </c>
      <c r="F1455" s="326"/>
      <c r="G1455" s="326"/>
      <c r="H1455" s="326"/>
      <c r="I1455" s="326"/>
      <c r="J1455" s="574">
        <v>6804.33</v>
      </c>
      <c r="K1455" s="343">
        <f t="shared" si="39"/>
        <v>20412.989999999998</v>
      </c>
    </row>
    <row r="1456" spans="1:11" ht="33">
      <c r="A1456" s="321">
        <v>46</v>
      </c>
      <c r="B1456" s="570" t="s">
        <v>1610</v>
      </c>
      <c r="C1456" s="577" t="s">
        <v>1611</v>
      </c>
      <c r="D1456" s="414" t="s">
        <v>152</v>
      </c>
      <c r="E1456" s="326">
        <v>1</v>
      </c>
      <c r="F1456" s="326"/>
      <c r="G1456" s="326"/>
      <c r="H1456" s="326"/>
      <c r="I1456" s="326"/>
      <c r="J1456" s="574">
        <v>30645</v>
      </c>
      <c r="K1456" s="343">
        <f t="shared" si="39"/>
        <v>30645</v>
      </c>
    </row>
    <row r="1457" spans="1:11" ht="33">
      <c r="A1457" s="321">
        <v>47</v>
      </c>
      <c r="B1457" s="570" t="s">
        <v>24</v>
      </c>
      <c r="C1457" s="324" t="s">
        <v>1612</v>
      </c>
      <c r="D1457" s="414" t="s">
        <v>152</v>
      </c>
      <c r="E1457" s="326">
        <v>1</v>
      </c>
      <c r="F1457" s="326"/>
      <c r="G1457" s="326"/>
      <c r="H1457" s="326"/>
      <c r="I1457" s="326"/>
      <c r="J1457" s="574">
        <v>74343</v>
      </c>
      <c r="K1457" s="343">
        <f t="shared" si="39"/>
        <v>74343</v>
      </c>
    </row>
    <row r="1458" spans="1:11" ht="33">
      <c r="A1458" s="321">
        <v>48</v>
      </c>
      <c r="B1458" s="570" t="s">
        <v>1209</v>
      </c>
      <c r="C1458" s="324" t="s">
        <v>1613</v>
      </c>
      <c r="D1458" s="326" t="s">
        <v>152</v>
      </c>
      <c r="E1458" s="326">
        <v>2</v>
      </c>
      <c r="F1458" s="326"/>
      <c r="G1458" s="326"/>
      <c r="H1458" s="326"/>
      <c r="I1458" s="326"/>
      <c r="J1458" s="574">
        <v>20001</v>
      </c>
      <c r="K1458" s="343">
        <f t="shared" si="39"/>
        <v>40002</v>
      </c>
    </row>
    <row r="1459" spans="1:11" ht="33">
      <c r="A1459" s="321">
        <v>49</v>
      </c>
      <c r="B1459" s="570" t="s">
        <v>1614</v>
      </c>
      <c r="C1459" s="579" t="s">
        <v>1615</v>
      </c>
      <c r="D1459" s="326" t="s">
        <v>152</v>
      </c>
      <c r="E1459" s="326">
        <v>2</v>
      </c>
      <c r="F1459" s="326"/>
      <c r="G1459" s="326"/>
      <c r="H1459" s="326"/>
      <c r="I1459" s="326"/>
      <c r="J1459" s="574">
        <v>11782.3</v>
      </c>
      <c r="K1459" s="343">
        <f t="shared" si="39"/>
        <v>23564.6</v>
      </c>
    </row>
    <row r="1460" spans="1:11" ht="16.5">
      <c r="A1460" s="321">
        <v>50</v>
      </c>
      <c r="B1460" s="325" t="s">
        <v>1616</v>
      </c>
      <c r="C1460" s="580" t="s">
        <v>1617</v>
      </c>
      <c r="D1460" s="581" t="s">
        <v>555</v>
      </c>
      <c r="E1460" s="321">
        <v>1</v>
      </c>
      <c r="F1460" s="326"/>
      <c r="G1460" s="326"/>
      <c r="H1460" s="326"/>
      <c r="I1460" s="326"/>
      <c r="J1460" s="574">
        <v>2944.1</v>
      </c>
      <c r="K1460" s="343">
        <f t="shared" si="39"/>
        <v>2944.1</v>
      </c>
    </row>
    <row r="1461" spans="1:11" ht="16.5">
      <c r="A1461" s="321">
        <v>51</v>
      </c>
      <c r="B1461" s="325" t="s">
        <v>1618</v>
      </c>
      <c r="C1461" s="582" t="s">
        <v>1619</v>
      </c>
      <c r="D1461" s="581" t="s">
        <v>555</v>
      </c>
      <c r="E1461" s="326">
        <v>2</v>
      </c>
      <c r="F1461" s="326"/>
      <c r="G1461" s="326"/>
      <c r="H1461" s="326"/>
      <c r="I1461" s="326"/>
      <c r="J1461" s="574">
        <v>5835.1</v>
      </c>
      <c r="K1461" s="343">
        <f t="shared" si="39"/>
        <v>11670.2</v>
      </c>
    </row>
    <row r="1462" spans="1:11" ht="16.5">
      <c r="A1462" s="321">
        <v>52</v>
      </c>
      <c r="B1462" s="325" t="s">
        <v>1620</v>
      </c>
      <c r="C1462" s="582" t="s">
        <v>1621</v>
      </c>
      <c r="D1462" s="581" t="s">
        <v>555</v>
      </c>
      <c r="E1462" s="326">
        <v>3</v>
      </c>
      <c r="F1462" s="326"/>
      <c r="G1462" s="326"/>
      <c r="H1462" s="326"/>
      <c r="I1462" s="326"/>
      <c r="J1462" s="574">
        <v>5835.1</v>
      </c>
      <c r="K1462" s="343">
        <f t="shared" si="39"/>
        <v>17505.300000000003</v>
      </c>
    </row>
    <row r="1463" spans="1:11" ht="16.5">
      <c r="A1463" s="321">
        <v>53</v>
      </c>
      <c r="B1463" s="325" t="s">
        <v>1622</v>
      </c>
      <c r="C1463" s="582" t="s">
        <v>1623</v>
      </c>
      <c r="D1463" s="581" t="s">
        <v>555</v>
      </c>
      <c r="E1463" s="583">
        <v>1</v>
      </c>
      <c r="F1463" s="326"/>
      <c r="G1463" s="326"/>
      <c r="H1463" s="326"/>
      <c r="I1463" s="326"/>
      <c r="J1463" s="584">
        <v>5245.1</v>
      </c>
      <c r="K1463" s="343">
        <f t="shared" si="39"/>
        <v>5245.1</v>
      </c>
    </row>
    <row r="1464" spans="1:11" ht="33">
      <c r="A1464" s="321">
        <v>54</v>
      </c>
      <c r="B1464" s="325" t="s">
        <v>1624</v>
      </c>
      <c r="C1464" s="333" t="s">
        <v>1625</v>
      </c>
      <c r="D1464" s="581" t="s">
        <v>555</v>
      </c>
      <c r="E1464" s="335">
        <v>1</v>
      </c>
      <c r="F1464" s="326"/>
      <c r="G1464" s="326"/>
      <c r="H1464" s="326"/>
      <c r="I1464" s="326"/>
      <c r="J1464" s="574">
        <v>7706.65</v>
      </c>
      <c r="K1464" s="343">
        <f t="shared" si="39"/>
        <v>7706.65</v>
      </c>
    </row>
    <row r="1465" spans="1:11" ht="16.5">
      <c r="A1465" s="321">
        <v>55</v>
      </c>
      <c r="B1465" s="325"/>
      <c r="C1465" s="577" t="s">
        <v>1626</v>
      </c>
      <c r="D1465" s="581" t="s">
        <v>555</v>
      </c>
      <c r="E1465" s="326">
        <v>1</v>
      </c>
      <c r="F1465" s="326"/>
      <c r="G1465" s="326"/>
      <c r="H1465" s="326"/>
      <c r="I1465" s="326"/>
      <c r="J1465" s="574">
        <v>10215</v>
      </c>
      <c r="K1465" s="343">
        <f t="shared" si="39"/>
        <v>10215</v>
      </c>
    </row>
    <row r="1466" spans="1:11" ht="33">
      <c r="A1466" s="321">
        <v>56</v>
      </c>
      <c r="B1466" s="585" t="s">
        <v>1627</v>
      </c>
      <c r="C1466" s="577" t="s">
        <v>1628</v>
      </c>
      <c r="D1466" s="586" t="s">
        <v>377</v>
      </c>
      <c r="E1466" s="583">
        <v>20</v>
      </c>
      <c r="F1466" s="326"/>
      <c r="G1466" s="326"/>
      <c r="H1466" s="326"/>
      <c r="I1466" s="326"/>
      <c r="J1466" s="574">
        <v>3972</v>
      </c>
      <c r="K1466" s="343">
        <f t="shared" si="39"/>
        <v>79440</v>
      </c>
    </row>
    <row r="1467" spans="1:11" ht="33">
      <c r="A1467" s="321">
        <v>57</v>
      </c>
      <c r="B1467" s="585" t="s">
        <v>1629</v>
      </c>
      <c r="C1467" s="333" t="s">
        <v>1630</v>
      </c>
      <c r="D1467" s="587" t="s">
        <v>555</v>
      </c>
      <c r="E1467" s="335">
        <v>2</v>
      </c>
      <c r="F1467" s="326"/>
      <c r="G1467" s="326"/>
      <c r="H1467" s="326"/>
      <c r="I1467" s="326"/>
      <c r="J1467" s="574">
        <v>5675</v>
      </c>
      <c r="K1467" s="343">
        <f t="shared" si="39"/>
        <v>11350</v>
      </c>
    </row>
    <row r="1468" spans="1:11" ht="16.5">
      <c r="A1468" s="321">
        <v>58</v>
      </c>
      <c r="B1468" s="334" t="s">
        <v>1631</v>
      </c>
      <c r="C1468" s="333" t="s">
        <v>1632</v>
      </c>
      <c r="D1468" s="587" t="s">
        <v>555</v>
      </c>
      <c r="E1468" s="335">
        <v>10</v>
      </c>
      <c r="F1468" s="326"/>
      <c r="G1468" s="326"/>
      <c r="H1468" s="326"/>
      <c r="I1468" s="326"/>
      <c r="J1468" s="574">
        <v>7945</v>
      </c>
      <c r="K1468" s="343">
        <f t="shared" si="39"/>
        <v>79450</v>
      </c>
    </row>
    <row r="1469" spans="1:11" ht="16.5">
      <c r="A1469" s="321">
        <v>59</v>
      </c>
      <c r="B1469" s="337" t="s">
        <v>1633</v>
      </c>
      <c r="C1469" s="577" t="s">
        <v>1634</v>
      </c>
      <c r="D1469" s="588" t="s">
        <v>1635</v>
      </c>
      <c r="E1469" s="335">
        <v>5.28</v>
      </c>
      <c r="F1469" s="326"/>
      <c r="G1469" s="326"/>
      <c r="H1469" s="326"/>
      <c r="I1469" s="326"/>
      <c r="J1469" s="574">
        <v>2542.4</v>
      </c>
      <c r="K1469" s="343">
        <f t="shared" si="39"/>
        <v>13423.872000000001</v>
      </c>
    </row>
    <row r="1470" spans="1:11" ht="16.5">
      <c r="A1470" s="321">
        <v>60</v>
      </c>
      <c r="B1470" s="337" t="s">
        <v>1636</v>
      </c>
      <c r="C1470" s="577" t="s">
        <v>1637</v>
      </c>
      <c r="D1470" s="588" t="s">
        <v>1635</v>
      </c>
      <c r="E1470" s="335">
        <v>7.7</v>
      </c>
      <c r="F1470" s="326"/>
      <c r="G1470" s="326"/>
      <c r="H1470" s="326"/>
      <c r="I1470" s="326"/>
      <c r="J1470" s="574">
        <v>2264.3200000000002</v>
      </c>
      <c r="K1470" s="343">
        <f t="shared" si="39"/>
        <v>17435.264000000003</v>
      </c>
    </row>
    <row r="1471" spans="1:11" ht="16.5">
      <c r="A1471" s="321">
        <v>61</v>
      </c>
      <c r="B1471" s="337" t="s">
        <v>1638</v>
      </c>
      <c r="C1471" s="577" t="s">
        <v>1639</v>
      </c>
      <c r="D1471" s="588" t="s">
        <v>1635</v>
      </c>
      <c r="E1471" s="335">
        <v>6.48</v>
      </c>
      <c r="F1471" s="326"/>
      <c r="G1471" s="326"/>
      <c r="H1471" s="326"/>
      <c r="I1471" s="326"/>
      <c r="J1471" s="574">
        <v>2037.32</v>
      </c>
      <c r="K1471" s="343">
        <f t="shared" si="39"/>
        <v>13201.8336</v>
      </c>
    </row>
    <row r="1472" spans="1:11" ht="16.5">
      <c r="A1472" s="321">
        <v>62</v>
      </c>
      <c r="B1472" s="337" t="s">
        <v>1269</v>
      </c>
      <c r="C1472" s="577" t="s">
        <v>1640</v>
      </c>
      <c r="D1472" s="589" t="s">
        <v>1641</v>
      </c>
      <c r="E1472" s="590">
        <v>0.41799999999999998</v>
      </c>
      <c r="F1472" s="326"/>
      <c r="G1472" s="326"/>
      <c r="H1472" s="326"/>
      <c r="I1472" s="326"/>
      <c r="J1472" s="567">
        <v>81213.5</v>
      </c>
      <c r="K1472" s="343">
        <f t="shared" si="39"/>
        <v>33947.243000000002</v>
      </c>
    </row>
    <row r="1473" spans="1:11" ht="30">
      <c r="A1473" s="321">
        <v>63</v>
      </c>
      <c r="B1473" s="337" t="s">
        <v>1269</v>
      </c>
      <c r="C1473" s="580" t="s">
        <v>1642</v>
      </c>
      <c r="D1473" s="581" t="s">
        <v>1643</v>
      </c>
      <c r="E1473" s="590">
        <v>0.41799999999999998</v>
      </c>
      <c r="F1473" s="591"/>
      <c r="G1473" s="326"/>
      <c r="H1473" s="326"/>
      <c r="I1473" s="326"/>
      <c r="J1473" s="574">
        <v>62540</v>
      </c>
      <c r="K1473" s="343">
        <f t="shared" si="39"/>
        <v>26141.719999999998</v>
      </c>
    </row>
    <row r="1474" spans="1:11" ht="16.5">
      <c r="A1474" s="321">
        <v>64</v>
      </c>
      <c r="B1474" s="337" t="s">
        <v>1284</v>
      </c>
      <c r="C1474" s="592" t="s">
        <v>1644</v>
      </c>
      <c r="D1474" s="581" t="s">
        <v>555</v>
      </c>
      <c r="E1474" s="583">
        <v>135</v>
      </c>
      <c r="F1474" s="326"/>
      <c r="G1474" s="326"/>
      <c r="H1474" s="326"/>
      <c r="I1474" s="326"/>
      <c r="J1474" s="574">
        <v>250</v>
      </c>
      <c r="K1474" s="343">
        <f t="shared" si="39"/>
        <v>33750</v>
      </c>
    </row>
    <row r="1475" spans="1:11" ht="33">
      <c r="A1475" s="321">
        <v>65</v>
      </c>
      <c r="B1475" s="337" t="s">
        <v>1645</v>
      </c>
      <c r="C1475" s="593" t="s">
        <v>1646</v>
      </c>
      <c r="D1475" s="414" t="s">
        <v>152</v>
      </c>
      <c r="E1475" s="335">
        <v>6</v>
      </c>
      <c r="F1475" s="326"/>
      <c r="G1475" s="326"/>
      <c r="H1475" s="326"/>
      <c r="I1475" s="326"/>
      <c r="J1475" s="574">
        <v>13620</v>
      </c>
      <c r="K1475" s="343">
        <f t="shared" si="39"/>
        <v>81720</v>
      </c>
    </row>
    <row r="1476" spans="1:11" ht="33">
      <c r="A1476" s="321">
        <v>66</v>
      </c>
      <c r="B1476" s="337" t="s">
        <v>1647</v>
      </c>
      <c r="C1476" s="593" t="s">
        <v>1648</v>
      </c>
      <c r="D1476" s="414" t="s">
        <v>152</v>
      </c>
      <c r="E1476" s="335">
        <v>3</v>
      </c>
      <c r="F1476" s="326"/>
      <c r="G1476" s="326"/>
      <c r="H1476" s="326"/>
      <c r="I1476" s="326"/>
      <c r="J1476" s="574">
        <v>10442</v>
      </c>
      <c r="K1476" s="343">
        <f t="shared" ref="K1476:K1502" si="40">E1476*J1476</f>
        <v>31326</v>
      </c>
    </row>
    <row r="1477" spans="1:11" ht="16.5">
      <c r="A1477" s="321">
        <v>67</v>
      </c>
      <c r="B1477" s="337" t="s">
        <v>1649</v>
      </c>
      <c r="C1477" s="577" t="s">
        <v>1650</v>
      </c>
      <c r="D1477" s="414" t="s">
        <v>152</v>
      </c>
      <c r="E1477" s="335">
        <v>1</v>
      </c>
      <c r="F1477" s="326"/>
      <c r="G1477" s="326"/>
      <c r="H1477" s="326"/>
      <c r="I1477" s="326"/>
      <c r="J1477" s="574">
        <v>20428.39</v>
      </c>
      <c r="K1477" s="343">
        <f t="shared" si="40"/>
        <v>20428.39</v>
      </c>
    </row>
    <row r="1478" spans="1:11" ht="16.5">
      <c r="A1478" s="321">
        <v>68</v>
      </c>
      <c r="B1478" s="337" t="s">
        <v>1651</v>
      </c>
      <c r="C1478" s="577" t="s">
        <v>1652</v>
      </c>
      <c r="D1478" s="414" t="s">
        <v>152</v>
      </c>
      <c r="E1478" s="335">
        <v>1</v>
      </c>
      <c r="F1478" s="326"/>
      <c r="G1478" s="326"/>
      <c r="H1478" s="326"/>
      <c r="I1478" s="326"/>
      <c r="J1478" s="574">
        <v>16911.5</v>
      </c>
      <c r="K1478" s="343">
        <f t="shared" si="40"/>
        <v>16911.5</v>
      </c>
    </row>
    <row r="1479" spans="1:11" ht="30">
      <c r="A1479" s="321">
        <v>69</v>
      </c>
      <c r="B1479" s="337" t="s">
        <v>1653</v>
      </c>
      <c r="C1479" s="577" t="s">
        <v>1654</v>
      </c>
      <c r="D1479" s="326" t="s">
        <v>152</v>
      </c>
      <c r="E1479" s="335">
        <v>1</v>
      </c>
      <c r="F1479" s="326"/>
      <c r="G1479" s="326"/>
      <c r="H1479" s="326"/>
      <c r="I1479" s="326"/>
      <c r="J1479" s="574">
        <v>105693</v>
      </c>
      <c r="K1479" s="343">
        <f t="shared" si="40"/>
        <v>105693</v>
      </c>
    </row>
    <row r="1480" spans="1:11" ht="16.5">
      <c r="A1480" s="321">
        <v>70</v>
      </c>
      <c r="B1480" s="337" t="s">
        <v>1655</v>
      </c>
      <c r="C1480" s="577" t="s">
        <v>1656</v>
      </c>
      <c r="D1480" s="594" t="s">
        <v>555</v>
      </c>
      <c r="E1480" s="595">
        <v>3</v>
      </c>
      <c r="F1480" s="326"/>
      <c r="G1480" s="326"/>
      <c r="H1480" s="326"/>
      <c r="I1480" s="326"/>
      <c r="J1480" s="596">
        <v>73468</v>
      </c>
      <c r="K1480" s="343">
        <f t="shared" si="40"/>
        <v>220404</v>
      </c>
    </row>
    <row r="1481" spans="1:11" ht="16.5">
      <c r="A1481" s="321">
        <v>71</v>
      </c>
      <c r="B1481" s="337" t="s">
        <v>1657</v>
      </c>
      <c r="C1481" s="582" t="s">
        <v>1658</v>
      </c>
      <c r="D1481" s="326" t="s">
        <v>152</v>
      </c>
      <c r="E1481" s="335">
        <v>1</v>
      </c>
      <c r="F1481" s="326"/>
      <c r="G1481" s="326"/>
      <c r="H1481" s="326"/>
      <c r="I1481" s="326"/>
      <c r="J1481" s="574">
        <v>6549</v>
      </c>
      <c r="K1481" s="343">
        <f t="shared" si="40"/>
        <v>6549</v>
      </c>
    </row>
    <row r="1482" spans="1:11" ht="16.5">
      <c r="A1482" s="321">
        <v>72</v>
      </c>
      <c r="B1482" s="337" t="s">
        <v>1657</v>
      </c>
      <c r="C1482" s="582" t="s">
        <v>1659</v>
      </c>
      <c r="D1482" s="581" t="s">
        <v>555</v>
      </c>
      <c r="E1482" s="583">
        <v>1</v>
      </c>
      <c r="F1482" s="326"/>
      <c r="G1482" s="326"/>
      <c r="H1482" s="326"/>
      <c r="I1482" s="326"/>
      <c r="J1482" s="574">
        <v>5133</v>
      </c>
      <c r="K1482" s="343">
        <f t="shared" si="40"/>
        <v>5133</v>
      </c>
    </row>
    <row r="1483" spans="1:11" ht="16.5">
      <c r="A1483" s="321">
        <v>73</v>
      </c>
      <c r="B1483" s="334" t="s">
        <v>1226</v>
      </c>
      <c r="C1483" s="597" t="s">
        <v>1660</v>
      </c>
      <c r="D1483" s="326" t="s">
        <v>152</v>
      </c>
      <c r="E1483" s="335">
        <v>3</v>
      </c>
      <c r="F1483" s="326"/>
      <c r="G1483" s="326"/>
      <c r="H1483" s="326"/>
      <c r="I1483" s="326"/>
      <c r="J1483" s="574">
        <v>80000</v>
      </c>
      <c r="K1483" s="343">
        <f t="shared" si="40"/>
        <v>240000</v>
      </c>
    </row>
    <row r="1484" spans="1:11" ht="16.5">
      <c r="A1484" s="321">
        <v>74</v>
      </c>
      <c r="B1484" s="598" t="s">
        <v>1661</v>
      </c>
      <c r="C1484" s="599" t="s">
        <v>1662</v>
      </c>
      <c r="D1484" s="326" t="s">
        <v>152</v>
      </c>
      <c r="E1484" s="600">
        <v>1</v>
      </c>
      <c r="F1484" s="326"/>
      <c r="G1484" s="326"/>
      <c r="H1484" s="326"/>
      <c r="I1484" s="326"/>
      <c r="J1484" s="574">
        <v>1469</v>
      </c>
      <c r="K1484" s="343">
        <f t="shared" si="40"/>
        <v>1469</v>
      </c>
    </row>
    <row r="1485" spans="1:11" ht="16.5">
      <c r="A1485" s="321">
        <v>75</v>
      </c>
      <c r="B1485" s="598"/>
      <c r="C1485" s="601" t="s">
        <v>1663</v>
      </c>
      <c r="D1485" s="326" t="s">
        <v>555</v>
      </c>
      <c r="E1485" s="602">
        <v>1</v>
      </c>
      <c r="F1485" s="326"/>
      <c r="G1485" s="326"/>
      <c r="H1485" s="326"/>
      <c r="I1485" s="326"/>
      <c r="J1485" s="574">
        <v>1175.3</v>
      </c>
      <c r="K1485" s="343">
        <f t="shared" si="40"/>
        <v>1175.3</v>
      </c>
    </row>
    <row r="1486" spans="1:11" ht="16.5">
      <c r="A1486" s="321">
        <v>76</v>
      </c>
      <c r="B1486" s="325" t="s">
        <v>1664</v>
      </c>
      <c r="C1486" s="573" t="s">
        <v>1665</v>
      </c>
      <c r="D1486" s="581" t="s">
        <v>289</v>
      </c>
      <c r="E1486" s="602">
        <v>20</v>
      </c>
      <c r="F1486" s="326"/>
      <c r="G1486" s="326"/>
      <c r="H1486" s="326"/>
      <c r="I1486" s="326"/>
      <c r="J1486" s="574">
        <v>3882.2</v>
      </c>
      <c r="K1486" s="343">
        <f t="shared" si="40"/>
        <v>77644</v>
      </c>
    </row>
    <row r="1487" spans="1:11" ht="16.5">
      <c r="A1487" s="321">
        <v>77</v>
      </c>
      <c r="B1487" s="325"/>
      <c r="C1487" s="603" t="s">
        <v>1666</v>
      </c>
      <c r="D1487" s="581" t="s">
        <v>555</v>
      </c>
      <c r="E1487" s="604">
        <v>2</v>
      </c>
      <c r="F1487" s="326"/>
      <c r="G1487" s="326"/>
      <c r="H1487" s="326"/>
      <c r="I1487" s="326"/>
      <c r="J1487" s="605">
        <v>1231.92</v>
      </c>
      <c r="K1487" s="343">
        <f t="shared" si="40"/>
        <v>2463.84</v>
      </c>
    </row>
    <row r="1488" spans="1:11" ht="30">
      <c r="A1488" s="321">
        <v>78</v>
      </c>
      <c r="B1488" s="325" t="s">
        <v>1667</v>
      </c>
      <c r="C1488" s="603" t="s">
        <v>1668</v>
      </c>
      <c r="D1488" s="581" t="s">
        <v>555</v>
      </c>
      <c r="E1488" s="604">
        <v>9</v>
      </c>
      <c r="F1488" s="326"/>
      <c r="G1488" s="326"/>
      <c r="H1488" s="326"/>
      <c r="I1488" s="326"/>
      <c r="J1488" s="605">
        <v>2341.12</v>
      </c>
      <c r="K1488" s="343">
        <f t="shared" si="40"/>
        <v>21070.079999999998</v>
      </c>
    </row>
    <row r="1489" spans="1:11" ht="30">
      <c r="A1489" s="321">
        <v>79</v>
      </c>
      <c r="B1489" s="325" t="s">
        <v>1669</v>
      </c>
      <c r="C1489" s="603" t="s">
        <v>1670</v>
      </c>
      <c r="D1489" s="581" t="s">
        <v>555</v>
      </c>
      <c r="E1489" s="604">
        <v>150</v>
      </c>
      <c r="F1489" s="326"/>
      <c r="G1489" s="326"/>
      <c r="H1489" s="326"/>
      <c r="I1489" s="326"/>
      <c r="J1489" s="606">
        <v>29.204999999999998</v>
      </c>
      <c r="K1489" s="343">
        <f t="shared" si="40"/>
        <v>4380.75</v>
      </c>
    </row>
    <row r="1490" spans="1:11">
      <c r="A1490" s="607" t="s">
        <v>1671</v>
      </c>
      <c r="B1490" s="607"/>
      <c r="C1490" s="607"/>
      <c r="D1490" s="607"/>
      <c r="E1490" s="607"/>
      <c r="F1490" s="607"/>
      <c r="G1490" s="607"/>
      <c r="H1490" s="607"/>
      <c r="I1490" s="607"/>
      <c r="J1490" s="607"/>
      <c r="K1490" s="608"/>
    </row>
    <row r="1491" spans="1:11">
      <c r="A1491" s="609"/>
      <c r="B1491" s="609"/>
      <c r="C1491" s="609"/>
      <c r="D1491" s="609"/>
      <c r="E1491" s="609"/>
      <c r="F1491" s="609"/>
      <c r="G1491" s="609"/>
      <c r="H1491" s="609"/>
      <c r="I1491" s="609"/>
      <c r="J1491" s="609"/>
      <c r="K1491" s="610"/>
    </row>
    <row r="1492" spans="1:11" ht="16.5">
      <c r="A1492" s="321">
        <v>80</v>
      </c>
      <c r="B1492" s="320" t="s">
        <v>1302</v>
      </c>
      <c r="C1492" s="611" t="s">
        <v>1672</v>
      </c>
      <c r="D1492" s="321" t="s">
        <v>377</v>
      </c>
      <c r="E1492" s="612"/>
      <c r="F1492" s="567"/>
      <c r="G1492" s="326"/>
      <c r="H1492" s="326"/>
      <c r="I1492" s="612">
        <v>1202</v>
      </c>
      <c r="J1492" s="567">
        <v>2</v>
      </c>
      <c r="K1492" s="343">
        <f>J1492*(I1492+G1492)</f>
        <v>2404</v>
      </c>
    </row>
    <row r="1493" spans="1:11" ht="16.5">
      <c r="A1493" s="321">
        <v>81</v>
      </c>
      <c r="B1493" s="320" t="s">
        <v>1546</v>
      </c>
      <c r="C1493" s="613" t="s">
        <v>1673</v>
      </c>
      <c r="D1493" s="319" t="s">
        <v>555</v>
      </c>
      <c r="E1493" s="614"/>
      <c r="F1493" s="567"/>
      <c r="G1493" s="326"/>
      <c r="H1493" s="326"/>
      <c r="I1493" s="614">
        <v>1</v>
      </c>
      <c r="J1493" s="567">
        <v>500</v>
      </c>
      <c r="K1493" s="343">
        <f t="shared" ref="K1493:K1544" si="41">J1493*(I1493+G1493)</f>
        <v>500</v>
      </c>
    </row>
    <row r="1494" spans="1:11" ht="16.5">
      <c r="A1494" s="321">
        <v>82</v>
      </c>
      <c r="B1494" s="320" t="s">
        <v>1674</v>
      </c>
      <c r="C1494" s="577" t="s">
        <v>1675</v>
      </c>
      <c r="D1494" s="574" t="s">
        <v>377</v>
      </c>
      <c r="E1494" s="595"/>
      <c r="F1494" s="571"/>
      <c r="G1494" s="326"/>
      <c r="H1494" s="326"/>
      <c r="I1494" s="595">
        <v>81</v>
      </c>
      <c r="J1494" s="571">
        <v>100</v>
      </c>
      <c r="K1494" s="343">
        <f t="shared" si="41"/>
        <v>8100</v>
      </c>
    </row>
    <row r="1495" spans="1:11" ht="31.5">
      <c r="A1495" s="321">
        <v>83</v>
      </c>
      <c r="B1495" s="320" t="s">
        <v>1676</v>
      </c>
      <c r="C1495" s="615" t="s">
        <v>1677</v>
      </c>
      <c r="D1495" s="122" t="s">
        <v>21</v>
      </c>
      <c r="E1495" s="326"/>
      <c r="F1495" s="571"/>
      <c r="G1495" s="326">
        <v>1</v>
      </c>
      <c r="H1495" s="326"/>
      <c r="I1495" s="326"/>
      <c r="J1495" s="571">
        <v>0</v>
      </c>
      <c r="K1495" s="343">
        <f t="shared" si="41"/>
        <v>0</v>
      </c>
    </row>
    <row r="1496" spans="1:11" ht="16.5">
      <c r="A1496" s="321">
        <v>84</v>
      </c>
      <c r="B1496" s="320"/>
      <c r="C1496" s="616" t="s">
        <v>1678</v>
      </c>
      <c r="D1496" s="414" t="s">
        <v>152</v>
      </c>
      <c r="E1496" s="617"/>
      <c r="F1496" s="574"/>
      <c r="G1496" s="326"/>
      <c r="H1496" s="326"/>
      <c r="I1496" s="617">
        <v>4504</v>
      </c>
      <c r="J1496" s="574">
        <v>2</v>
      </c>
      <c r="K1496" s="343">
        <f t="shared" si="41"/>
        <v>9008</v>
      </c>
    </row>
    <row r="1497" spans="1:11" ht="16.5">
      <c r="A1497" s="321">
        <v>85</v>
      </c>
      <c r="B1497" s="320" t="s">
        <v>1679</v>
      </c>
      <c r="C1497" s="597" t="s">
        <v>1680</v>
      </c>
      <c r="D1497" s="328" t="s">
        <v>152</v>
      </c>
      <c r="E1497" s="614"/>
      <c r="F1497" s="574"/>
      <c r="G1497" s="326"/>
      <c r="H1497" s="326"/>
      <c r="I1497" s="614">
        <v>1</v>
      </c>
      <c r="J1497" s="574">
        <v>1500</v>
      </c>
      <c r="K1497" s="343">
        <f t="shared" si="41"/>
        <v>1500</v>
      </c>
    </row>
    <row r="1498" spans="1:11" ht="16.5">
      <c r="A1498" s="321">
        <v>86</v>
      </c>
      <c r="B1498" s="320" t="s">
        <v>294</v>
      </c>
      <c r="C1498" s="597" t="s">
        <v>1681</v>
      </c>
      <c r="D1498" s="586" t="s">
        <v>555</v>
      </c>
      <c r="E1498" s="614"/>
      <c r="F1498" s="574"/>
      <c r="G1498" s="326"/>
      <c r="H1498" s="326"/>
      <c r="I1498" s="614">
        <v>12</v>
      </c>
      <c r="J1498" s="574">
        <v>800</v>
      </c>
      <c r="K1498" s="343">
        <f t="shared" si="41"/>
        <v>9600</v>
      </c>
    </row>
    <row r="1499" spans="1:11" ht="16.5">
      <c r="A1499" s="321">
        <v>87</v>
      </c>
      <c r="B1499" s="320"/>
      <c r="C1499" s="597" t="s">
        <v>1682</v>
      </c>
      <c r="D1499" s="586" t="s">
        <v>555</v>
      </c>
      <c r="E1499" s="595"/>
      <c r="F1499" s="574"/>
      <c r="G1499" s="595">
        <v>8</v>
      </c>
      <c r="H1499" s="326"/>
      <c r="I1499" s="326"/>
      <c r="J1499" s="574">
        <v>20</v>
      </c>
      <c r="K1499" s="343">
        <f t="shared" si="41"/>
        <v>160</v>
      </c>
    </row>
    <row r="1500" spans="1:11" ht="16.5">
      <c r="A1500" s="321">
        <v>88</v>
      </c>
      <c r="B1500" s="320" t="s">
        <v>1683</v>
      </c>
      <c r="C1500" s="618" t="s">
        <v>1684</v>
      </c>
      <c r="D1500" s="328" t="s">
        <v>152</v>
      </c>
      <c r="E1500" s="614"/>
      <c r="F1500" s="574"/>
      <c r="G1500" s="614">
        <v>2</v>
      </c>
      <c r="H1500" s="326"/>
      <c r="I1500" s="326"/>
      <c r="J1500" s="574">
        <v>50000</v>
      </c>
      <c r="K1500" s="343">
        <f t="shared" si="41"/>
        <v>100000</v>
      </c>
    </row>
    <row r="1501" spans="1:11" ht="16.5">
      <c r="A1501" s="321">
        <v>89</v>
      </c>
      <c r="B1501" s="320" t="s">
        <v>1685</v>
      </c>
      <c r="C1501" s="618" t="s">
        <v>1686</v>
      </c>
      <c r="D1501" s="581" t="s">
        <v>555</v>
      </c>
      <c r="E1501" s="614"/>
      <c r="F1501" s="574"/>
      <c r="G1501" s="614">
        <v>1</v>
      </c>
      <c r="H1501" s="326"/>
      <c r="I1501" s="326"/>
      <c r="J1501" s="574">
        <v>40000</v>
      </c>
      <c r="K1501" s="343">
        <f t="shared" si="41"/>
        <v>40000</v>
      </c>
    </row>
    <row r="1502" spans="1:11" ht="30">
      <c r="A1502" s="321">
        <v>90</v>
      </c>
      <c r="B1502" s="320" t="s">
        <v>1687</v>
      </c>
      <c r="C1502" s="597" t="s">
        <v>1688</v>
      </c>
      <c r="D1502" s="414" t="s">
        <v>152</v>
      </c>
      <c r="E1502" s="326"/>
      <c r="F1502" s="574"/>
      <c r="G1502" s="326"/>
      <c r="H1502" s="326"/>
      <c r="I1502" s="326">
        <v>1</v>
      </c>
      <c r="J1502" s="574">
        <v>50000</v>
      </c>
      <c r="K1502" s="343">
        <f t="shared" si="41"/>
        <v>50000</v>
      </c>
    </row>
    <row r="1503" spans="1:11" ht="16.5">
      <c r="A1503" s="321">
        <v>91</v>
      </c>
      <c r="B1503" s="320" t="s">
        <v>1689</v>
      </c>
      <c r="C1503" s="597" t="s">
        <v>1690</v>
      </c>
      <c r="D1503" s="414" t="s">
        <v>152</v>
      </c>
      <c r="E1503" s="326"/>
      <c r="F1503" s="574"/>
      <c r="G1503" s="326">
        <v>1</v>
      </c>
      <c r="H1503" s="326"/>
      <c r="I1503" s="326"/>
      <c r="J1503" s="574">
        <v>100000</v>
      </c>
      <c r="K1503" s="343">
        <f t="shared" si="41"/>
        <v>100000</v>
      </c>
    </row>
    <row r="1504" spans="1:11" ht="31.5">
      <c r="A1504" s="321">
        <v>92</v>
      </c>
      <c r="B1504" s="320" t="s">
        <v>1691</v>
      </c>
      <c r="C1504" s="619" t="s">
        <v>1692</v>
      </c>
      <c r="D1504" s="620" t="s">
        <v>555</v>
      </c>
      <c r="E1504" s="614"/>
      <c r="F1504" s="574"/>
      <c r="G1504" s="326"/>
      <c r="H1504" s="326"/>
      <c r="I1504" s="614">
        <v>5</v>
      </c>
      <c r="J1504" s="574">
        <v>500</v>
      </c>
      <c r="K1504" s="343">
        <f t="shared" si="41"/>
        <v>2500</v>
      </c>
    </row>
    <row r="1505" spans="1:11" ht="31.5">
      <c r="A1505" s="321">
        <v>93</v>
      </c>
      <c r="B1505" s="320" t="s">
        <v>1691</v>
      </c>
      <c r="C1505" s="619" t="s">
        <v>1693</v>
      </c>
      <c r="D1505" s="620" t="s">
        <v>555</v>
      </c>
      <c r="E1505" s="614"/>
      <c r="F1505" s="574"/>
      <c r="G1505" s="326"/>
      <c r="H1505" s="326"/>
      <c r="I1505" s="614">
        <v>1</v>
      </c>
      <c r="J1505" s="574">
        <v>500</v>
      </c>
      <c r="K1505" s="343">
        <f t="shared" si="41"/>
        <v>500</v>
      </c>
    </row>
    <row r="1506" spans="1:11" ht="16.5">
      <c r="A1506" s="321">
        <v>94</v>
      </c>
      <c r="B1506" s="320" t="s">
        <v>1209</v>
      </c>
      <c r="C1506" s="90" t="s">
        <v>1694</v>
      </c>
      <c r="D1506" s="122" t="s">
        <v>555</v>
      </c>
      <c r="E1506" s="621"/>
      <c r="F1506" s="574"/>
      <c r="G1506" s="621">
        <v>5</v>
      </c>
      <c r="H1506" s="326"/>
      <c r="I1506" s="326"/>
      <c r="J1506" s="574">
        <v>2000</v>
      </c>
      <c r="K1506" s="343">
        <f t="shared" si="41"/>
        <v>10000</v>
      </c>
    </row>
    <row r="1507" spans="1:11" ht="16.5">
      <c r="A1507" s="321">
        <v>95</v>
      </c>
      <c r="B1507" s="320" t="s">
        <v>1695</v>
      </c>
      <c r="C1507" s="619" t="s">
        <v>1696</v>
      </c>
      <c r="D1507" s="581" t="s">
        <v>555</v>
      </c>
      <c r="E1507" s="614"/>
      <c r="F1507" s="574"/>
      <c r="G1507" s="614">
        <v>17</v>
      </c>
      <c r="H1507" s="326"/>
      <c r="I1507" s="326"/>
      <c r="J1507" s="574">
        <v>200</v>
      </c>
      <c r="K1507" s="343">
        <f t="shared" si="41"/>
        <v>3400</v>
      </c>
    </row>
    <row r="1508" spans="1:11" ht="16.5">
      <c r="A1508" s="321">
        <v>96</v>
      </c>
      <c r="B1508" s="320" t="s">
        <v>1695</v>
      </c>
      <c r="C1508" s="619" t="s">
        <v>1697</v>
      </c>
      <c r="D1508" s="581" t="s">
        <v>555</v>
      </c>
      <c r="E1508" s="614"/>
      <c r="F1508" s="574"/>
      <c r="G1508" s="614">
        <v>2</v>
      </c>
      <c r="H1508" s="326"/>
      <c r="I1508" s="326"/>
      <c r="J1508" s="574">
        <v>200</v>
      </c>
      <c r="K1508" s="343">
        <f t="shared" si="41"/>
        <v>400</v>
      </c>
    </row>
    <row r="1509" spans="1:11" ht="31.5">
      <c r="A1509" s="321">
        <v>97</v>
      </c>
      <c r="B1509" s="320" t="s">
        <v>1698</v>
      </c>
      <c r="C1509" s="619" t="s">
        <v>1699</v>
      </c>
      <c r="D1509" s="581" t="s">
        <v>555</v>
      </c>
      <c r="E1509" s="326"/>
      <c r="F1509" s="584"/>
      <c r="G1509" s="326"/>
      <c r="H1509" s="326"/>
      <c r="I1509" s="326">
        <v>15</v>
      </c>
      <c r="J1509" s="584">
        <v>20</v>
      </c>
      <c r="K1509" s="343">
        <f t="shared" si="41"/>
        <v>300</v>
      </c>
    </row>
    <row r="1510" spans="1:11" ht="16.5">
      <c r="A1510" s="321">
        <v>98</v>
      </c>
      <c r="B1510" s="320" t="s">
        <v>1700</v>
      </c>
      <c r="C1510" s="619" t="s">
        <v>1701</v>
      </c>
      <c r="D1510" s="84" t="s">
        <v>555</v>
      </c>
      <c r="E1510" s="326"/>
      <c r="F1510" s="584"/>
      <c r="G1510" s="326">
        <v>3</v>
      </c>
      <c r="H1510" s="326"/>
      <c r="I1510" s="326"/>
      <c r="J1510" s="584">
        <v>500</v>
      </c>
      <c r="K1510" s="343">
        <f t="shared" si="41"/>
        <v>1500</v>
      </c>
    </row>
    <row r="1511" spans="1:11" ht="31.5">
      <c r="A1511" s="321">
        <v>99</v>
      </c>
      <c r="B1511" s="320"/>
      <c r="C1511" s="573" t="s">
        <v>1702</v>
      </c>
      <c r="D1511" s="84" t="s">
        <v>555</v>
      </c>
      <c r="E1511" s="595"/>
      <c r="F1511" s="584"/>
      <c r="G1511" s="326"/>
      <c r="H1511" s="326"/>
      <c r="I1511" s="595">
        <v>3</v>
      </c>
      <c r="J1511" s="584">
        <v>50</v>
      </c>
      <c r="K1511" s="343">
        <f t="shared" si="41"/>
        <v>150</v>
      </c>
    </row>
    <row r="1512" spans="1:11" ht="16.5">
      <c r="A1512" s="321">
        <v>100</v>
      </c>
      <c r="B1512" s="320" t="s">
        <v>1703</v>
      </c>
      <c r="C1512" s="622" t="s">
        <v>1704</v>
      </c>
      <c r="D1512" s="84" t="s">
        <v>21</v>
      </c>
      <c r="E1512" s="595"/>
      <c r="F1512" s="584"/>
      <c r="G1512" s="326"/>
      <c r="H1512" s="326"/>
      <c r="I1512" s="595">
        <v>1</v>
      </c>
      <c r="J1512" s="584">
        <v>200</v>
      </c>
      <c r="K1512" s="343">
        <f t="shared" si="41"/>
        <v>200</v>
      </c>
    </row>
    <row r="1513" spans="1:11" ht="16.5">
      <c r="A1513" s="321">
        <v>101</v>
      </c>
      <c r="B1513" s="320" t="s">
        <v>1705</v>
      </c>
      <c r="C1513" s="622" t="s">
        <v>1706</v>
      </c>
      <c r="D1513" s="84" t="s">
        <v>21</v>
      </c>
      <c r="E1513" s="595"/>
      <c r="F1513" s="584"/>
      <c r="G1513" s="326"/>
      <c r="H1513" s="326"/>
      <c r="I1513" s="595">
        <v>1</v>
      </c>
      <c r="J1513" s="584">
        <v>200</v>
      </c>
      <c r="K1513" s="343">
        <f t="shared" si="41"/>
        <v>200</v>
      </c>
    </row>
    <row r="1514" spans="1:11" ht="16.5">
      <c r="A1514" s="321">
        <v>102</v>
      </c>
      <c r="B1514" s="320"/>
      <c r="C1514" s="573" t="s">
        <v>1707</v>
      </c>
      <c r="D1514" s="84" t="s">
        <v>555</v>
      </c>
      <c r="E1514" s="589"/>
      <c r="F1514" s="584"/>
      <c r="G1514" s="589">
        <v>6</v>
      </c>
      <c r="H1514" s="326"/>
      <c r="I1514" s="326"/>
      <c r="J1514" s="584">
        <v>100</v>
      </c>
      <c r="K1514" s="343">
        <f t="shared" si="41"/>
        <v>600</v>
      </c>
    </row>
    <row r="1515" spans="1:11" ht="16.5">
      <c r="A1515" s="321">
        <v>103</v>
      </c>
      <c r="B1515" s="320"/>
      <c r="C1515" s="573" t="s">
        <v>1708</v>
      </c>
      <c r="D1515" s="84" t="s">
        <v>555</v>
      </c>
      <c r="E1515" s="589"/>
      <c r="F1515" s="574"/>
      <c r="G1515" s="589">
        <v>12</v>
      </c>
      <c r="H1515" s="326"/>
      <c r="I1515" s="326"/>
      <c r="J1515" s="574">
        <v>100</v>
      </c>
      <c r="K1515" s="343">
        <f t="shared" si="41"/>
        <v>1200</v>
      </c>
    </row>
    <row r="1516" spans="1:11" ht="33">
      <c r="A1516" s="321">
        <v>104</v>
      </c>
      <c r="B1516" s="570" t="s">
        <v>1709</v>
      </c>
      <c r="C1516" s="90" t="s">
        <v>1710</v>
      </c>
      <c r="D1516" s="84" t="s">
        <v>21</v>
      </c>
      <c r="E1516" s="614"/>
      <c r="F1516" s="574"/>
      <c r="G1516" s="614">
        <v>1</v>
      </c>
      <c r="H1516" s="326"/>
      <c r="I1516" s="326"/>
      <c r="J1516" s="574">
        <v>312567</v>
      </c>
      <c r="K1516" s="343">
        <f t="shared" si="41"/>
        <v>312567</v>
      </c>
    </row>
    <row r="1517" spans="1:11" ht="33">
      <c r="A1517" s="321">
        <v>105</v>
      </c>
      <c r="B1517" s="570" t="s">
        <v>1711</v>
      </c>
      <c r="C1517" s="90" t="s">
        <v>1712</v>
      </c>
      <c r="D1517" s="84" t="s">
        <v>21</v>
      </c>
      <c r="E1517" s="614"/>
      <c r="F1517" s="574"/>
      <c r="G1517" s="614">
        <v>2</v>
      </c>
      <c r="H1517" s="326"/>
      <c r="I1517" s="326"/>
      <c r="J1517" s="574">
        <v>312567</v>
      </c>
      <c r="K1517" s="343">
        <f t="shared" si="41"/>
        <v>625134</v>
      </c>
    </row>
    <row r="1518" spans="1:11" ht="33">
      <c r="A1518" s="321">
        <v>106</v>
      </c>
      <c r="B1518" s="570" t="s">
        <v>1711</v>
      </c>
      <c r="C1518" s="90" t="s">
        <v>1713</v>
      </c>
      <c r="D1518" s="84" t="s">
        <v>21</v>
      </c>
      <c r="E1518" s="614"/>
      <c r="F1518" s="574"/>
      <c r="G1518" s="614">
        <v>1</v>
      </c>
      <c r="H1518" s="326"/>
      <c r="I1518" s="326"/>
      <c r="J1518" s="574">
        <v>312567</v>
      </c>
      <c r="K1518" s="343">
        <f t="shared" si="41"/>
        <v>312567</v>
      </c>
    </row>
    <row r="1519" spans="1:11" ht="16.5">
      <c r="A1519" s="321">
        <v>107</v>
      </c>
      <c r="B1519" s="320" t="s">
        <v>1714</v>
      </c>
      <c r="C1519" s="619" t="s">
        <v>1715</v>
      </c>
      <c r="D1519" s="84" t="s">
        <v>21</v>
      </c>
      <c r="E1519" s="595"/>
      <c r="F1519" s="574"/>
      <c r="G1519" s="326"/>
      <c r="H1519" s="326"/>
      <c r="I1519" s="595">
        <v>1</v>
      </c>
      <c r="J1519" s="574">
        <v>3000</v>
      </c>
      <c r="K1519" s="343">
        <f t="shared" si="41"/>
        <v>3000</v>
      </c>
    </row>
    <row r="1520" spans="1:11" ht="31.5">
      <c r="A1520" s="321">
        <v>108</v>
      </c>
      <c r="B1520" s="320" t="s">
        <v>1716</v>
      </c>
      <c r="C1520" s="619" t="s">
        <v>1717</v>
      </c>
      <c r="D1520" s="84" t="s">
        <v>21</v>
      </c>
      <c r="E1520" s="614"/>
      <c r="F1520" s="574"/>
      <c r="G1520" s="326"/>
      <c r="H1520" s="326"/>
      <c r="I1520" s="614">
        <v>2</v>
      </c>
      <c r="J1520" s="574">
        <v>2000</v>
      </c>
      <c r="K1520" s="343">
        <f t="shared" si="41"/>
        <v>4000</v>
      </c>
    </row>
    <row r="1521" spans="1:11" ht="16.5">
      <c r="A1521" s="321">
        <v>109</v>
      </c>
      <c r="B1521" s="320" t="s">
        <v>1716</v>
      </c>
      <c r="C1521" s="619" t="s">
        <v>1718</v>
      </c>
      <c r="D1521" s="84" t="s">
        <v>21</v>
      </c>
      <c r="E1521" s="614"/>
      <c r="F1521" s="574"/>
      <c r="G1521" s="326"/>
      <c r="H1521" s="326"/>
      <c r="I1521" s="614">
        <v>2</v>
      </c>
      <c r="J1521" s="574">
        <v>2000</v>
      </c>
      <c r="K1521" s="343">
        <f t="shared" si="41"/>
        <v>4000</v>
      </c>
    </row>
    <row r="1522" spans="1:11" ht="31.5">
      <c r="A1522" s="321">
        <v>110</v>
      </c>
      <c r="B1522" s="320" t="s">
        <v>1719</v>
      </c>
      <c r="C1522" s="619" t="s">
        <v>1720</v>
      </c>
      <c r="D1522" s="84" t="s">
        <v>21</v>
      </c>
      <c r="E1522" s="614"/>
      <c r="F1522" s="574"/>
      <c r="G1522" s="326"/>
      <c r="H1522" s="326"/>
      <c r="I1522" s="614">
        <v>3</v>
      </c>
      <c r="J1522" s="574">
        <v>3000</v>
      </c>
      <c r="K1522" s="343">
        <f t="shared" si="41"/>
        <v>9000</v>
      </c>
    </row>
    <row r="1523" spans="1:11" ht="16.5">
      <c r="A1523" s="321">
        <v>111</v>
      </c>
      <c r="B1523" s="320" t="s">
        <v>1721</v>
      </c>
      <c r="C1523" s="619" t="s">
        <v>1722</v>
      </c>
      <c r="D1523" s="84" t="s">
        <v>555</v>
      </c>
      <c r="E1523" s="614"/>
      <c r="F1523" s="574"/>
      <c r="G1523" s="326"/>
      <c r="H1523" s="326"/>
      <c r="I1523" s="614">
        <v>8</v>
      </c>
      <c r="J1523" s="574">
        <v>50</v>
      </c>
      <c r="K1523" s="343">
        <f t="shared" si="41"/>
        <v>400</v>
      </c>
    </row>
    <row r="1524" spans="1:11" ht="16.5">
      <c r="A1524" s="321">
        <v>112</v>
      </c>
      <c r="B1524" s="320" t="s">
        <v>1649</v>
      </c>
      <c r="C1524" s="619" t="s">
        <v>1723</v>
      </c>
      <c r="D1524" s="84" t="s">
        <v>555</v>
      </c>
      <c r="E1524" s="614"/>
      <c r="F1524" s="574"/>
      <c r="G1524" s="326"/>
      <c r="H1524" s="326"/>
      <c r="I1524" s="614">
        <v>4</v>
      </c>
      <c r="J1524" s="574">
        <v>500</v>
      </c>
      <c r="K1524" s="343">
        <f t="shared" si="41"/>
        <v>2000</v>
      </c>
    </row>
    <row r="1525" spans="1:11" ht="16.5">
      <c r="A1525" s="321">
        <v>113</v>
      </c>
      <c r="B1525" s="320" t="s">
        <v>1724</v>
      </c>
      <c r="C1525" s="619" t="s">
        <v>1725</v>
      </c>
      <c r="D1525" s="84" t="s">
        <v>555</v>
      </c>
      <c r="E1525" s="595"/>
      <c r="F1525" s="623"/>
      <c r="G1525" s="326"/>
      <c r="H1525" s="326"/>
      <c r="I1525" s="595">
        <v>2</v>
      </c>
      <c r="J1525" s="623">
        <v>400</v>
      </c>
      <c r="K1525" s="343">
        <f t="shared" si="41"/>
        <v>800</v>
      </c>
    </row>
    <row r="1526" spans="1:11" ht="16.5">
      <c r="A1526" s="321">
        <v>114</v>
      </c>
      <c r="B1526" s="320" t="s">
        <v>32</v>
      </c>
      <c r="C1526" s="619" t="s">
        <v>1726</v>
      </c>
      <c r="D1526" s="84" t="s">
        <v>21</v>
      </c>
      <c r="E1526" s="595"/>
      <c r="F1526" s="624"/>
      <c r="G1526" s="326"/>
      <c r="H1526" s="326"/>
      <c r="I1526" s="595">
        <v>5</v>
      </c>
      <c r="J1526" s="624">
        <v>50</v>
      </c>
      <c r="K1526" s="343">
        <f t="shared" si="41"/>
        <v>250</v>
      </c>
    </row>
    <row r="1527" spans="1:11" ht="16.5">
      <c r="A1527" s="321">
        <v>115</v>
      </c>
      <c r="B1527" s="320" t="s">
        <v>30</v>
      </c>
      <c r="C1527" s="619" t="s">
        <v>1727</v>
      </c>
      <c r="D1527" s="84" t="s">
        <v>21</v>
      </c>
      <c r="E1527" s="595"/>
      <c r="F1527" s="574"/>
      <c r="G1527" s="326"/>
      <c r="H1527" s="326"/>
      <c r="I1527" s="595">
        <v>4</v>
      </c>
      <c r="J1527" s="574">
        <v>50</v>
      </c>
      <c r="K1527" s="343">
        <f t="shared" si="41"/>
        <v>200</v>
      </c>
    </row>
    <row r="1528" spans="1:11" ht="16.5">
      <c r="A1528" s="321">
        <v>116</v>
      </c>
      <c r="B1528" s="320" t="s">
        <v>1728</v>
      </c>
      <c r="C1528" s="625" t="s">
        <v>1729</v>
      </c>
      <c r="D1528" s="620" t="s">
        <v>555</v>
      </c>
      <c r="E1528" s="614"/>
      <c r="F1528" s="574"/>
      <c r="G1528" s="326"/>
      <c r="H1528" s="326"/>
      <c r="I1528" s="614">
        <v>3</v>
      </c>
      <c r="J1528" s="574">
        <v>250</v>
      </c>
      <c r="K1528" s="343">
        <f t="shared" si="41"/>
        <v>750</v>
      </c>
    </row>
    <row r="1529" spans="1:11" ht="16.5">
      <c r="A1529" s="321">
        <v>117</v>
      </c>
      <c r="B1529" s="320" t="s">
        <v>1730</v>
      </c>
      <c r="C1529" s="577" t="s">
        <v>1731</v>
      </c>
      <c r="D1529" s="586" t="s">
        <v>1732</v>
      </c>
      <c r="E1529" s="595"/>
      <c r="F1529" s="574"/>
      <c r="G1529" s="326"/>
      <c r="H1529" s="326"/>
      <c r="I1529" s="595">
        <v>6</v>
      </c>
      <c r="J1529" s="574">
        <v>50</v>
      </c>
      <c r="K1529" s="343">
        <f t="shared" si="41"/>
        <v>300</v>
      </c>
    </row>
    <row r="1530" spans="1:11" ht="16.5">
      <c r="A1530" s="321">
        <v>118</v>
      </c>
      <c r="B1530" s="320" t="s">
        <v>1730</v>
      </c>
      <c r="C1530" s="577" t="s">
        <v>1733</v>
      </c>
      <c r="D1530" s="594" t="s">
        <v>555</v>
      </c>
      <c r="E1530" s="595"/>
      <c r="F1530" s="574"/>
      <c r="G1530" s="326"/>
      <c r="H1530" s="326"/>
      <c r="I1530" s="595">
        <v>3</v>
      </c>
      <c r="J1530" s="574">
        <v>300</v>
      </c>
      <c r="K1530" s="343">
        <f t="shared" si="41"/>
        <v>900</v>
      </c>
    </row>
    <row r="1531" spans="1:11" ht="16.5">
      <c r="A1531" s="321">
        <v>119</v>
      </c>
      <c r="B1531" s="320" t="s">
        <v>1651</v>
      </c>
      <c r="C1531" s="577" t="s">
        <v>1734</v>
      </c>
      <c r="D1531" s="586" t="s">
        <v>21</v>
      </c>
      <c r="E1531" s="595"/>
      <c r="F1531" s="574"/>
      <c r="G1531" s="326"/>
      <c r="H1531" s="326"/>
      <c r="I1531" s="595">
        <v>2</v>
      </c>
      <c r="J1531" s="574">
        <v>300</v>
      </c>
      <c r="K1531" s="343">
        <f t="shared" si="41"/>
        <v>600</v>
      </c>
    </row>
    <row r="1532" spans="1:11" ht="16.5">
      <c r="A1532" s="321">
        <v>120</v>
      </c>
      <c r="B1532" s="320" t="s">
        <v>1735</v>
      </c>
      <c r="C1532" s="619" t="s">
        <v>1736</v>
      </c>
      <c r="D1532" s="620" t="s">
        <v>555</v>
      </c>
      <c r="E1532" s="589"/>
      <c r="F1532" s="620"/>
      <c r="G1532" s="589">
        <v>3</v>
      </c>
      <c r="H1532" s="326"/>
      <c r="I1532" s="326"/>
      <c r="J1532" s="620">
        <v>20000</v>
      </c>
      <c r="K1532" s="343">
        <f t="shared" si="41"/>
        <v>60000</v>
      </c>
    </row>
    <row r="1533" spans="1:11" ht="16.5">
      <c r="A1533" s="321">
        <v>121</v>
      </c>
      <c r="B1533" s="320" t="s">
        <v>1737</v>
      </c>
      <c r="C1533" s="90" t="s">
        <v>1738</v>
      </c>
      <c r="D1533" s="122" t="s">
        <v>555</v>
      </c>
      <c r="E1533" s="589"/>
      <c r="F1533" s="620"/>
      <c r="G1533" s="589">
        <v>2</v>
      </c>
      <c r="H1533" s="326"/>
      <c r="I1533" s="326"/>
      <c r="J1533" s="620">
        <v>40000</v>
      </c>
      <c r="K1533" s="343">
        <f t="shared" si="41"/>
        <v>80000</v>
      </c>
    </row>
    <row r="1534" spans="1:11" ht="16.5">
      <c r="A1534" s="321">
        <v>122</v>
      </c>
      <c r="B1534" s="320" t="s">
        <v>1739</v>
      </c>
      <c r="C1534" s="90" t="s">
        <v>1740</v>
      </c>
      <c r="D1534" s="122" t="s">
        <v>555</v>
      </c>
      <c r="E1534" s="589"/>
      <c r="F1534" s="620"/>
      <c r="G1534" s="589">
        <v>1</v>
      </c>
      <c r="H1534" s="326"/>
      <c r="I1534" s="326"/>
      <c r="J1534" s="620">
        <v>40000</v>
      </c>
      <c r="K1534" s="343">
        <f t="shared" si="41"/>
        <v>40000</v>
      </c>
    </row>
    <row r="1535" spans="1:11" ht="16.5">
      <c r="A1535" s="321">
        <v>123</v>
      </c>
      <c r="B1535" s="320" t="s">
        <v>1741</v>
      </c>
      <c r="C1535" s="90" t="s">
        <v>1742</v>
      </c>
      <c r="D1535" s="122" t="s">
        <v>555</v>
      </c>
      <c r="E1535" s="589"/>
      <c r="F1535" s="620"/>
      <c r="G1535" s="589">
        <v>3</v>
      </c>
      <c r="H1535" s="326"/>
      <c r="I1535" s="326"/>
      <c r="J1535" s="620">
        <v>20000</v>
      </c>
      <c r="K1535" s="343">
        <f t="shared" si="41"/>
        <v>60000</v>
      </c>
    </row>
    <row r="1536" spans="1:11" ht="16.5">
      <c r="A1536" s="321">
        <v>124</v>
      </c>
      <c r="B1536" s="320" t="s">
        <v>1743</v>
      </c>
      <c r="C1536" s="626" t="s">
        <v>1744</v>
      </c>
      <c r="D1536" s="119" t="s">
        <v>1745</v>
      </c>
      <c r="E1536" s="589"/>
      <c r="F1536" s="620"/>
      <c r="G1536" s="589">
        <v>1</v>
      </c>
      <c r="H1536" s="326"/>
      <c r="I1536" s="326"/>
      <c r="J1536" s="620">
        <v>20000</v>
      </c>
      <c r="K1536" s="343">
        <f t="shared" si="41"/>
        <v>20000</v>
      </c>
    </row>
    <row r="1537" spans="1:11" ht="16.5">
      <c r="A1537" s="321">
        <v>125</v>
      </c>
      <c r="B1537" s="320" t="s">
        <v>1737</v>
      </c>
      <c r="C1537" s="577" t="s">
        <v>1746</v>
      </c>
      <c r="D1537" s="594" t="s">
        <v>555</v>
      </c>
      <c r="E1537" s="595"/>
      <c r="F1537" s="596"/>
      <c r="G1537" s="595">
        <v>1</v>
      </c>
      <c r="H1537" s="326"/>
      <c r="I1537" s="326"/>
      <c r="J1537" s="596">
        <v>15000</v>
      </c>
      <c r="K1537" s="343">
        <f t="shared" si="41"/>
        <v>15000</v>
      </c>
    </row>
    <row r="1538" spans="1:11" ht="16.5">
      <c r="A1538" s="321">
        <v>126</v>
      </c>
      <c r="B1538" s="320" t="s">
        <v>1747</v>
      </c>
      <c r="C1538" s="90" t="s">
        <v>1748</v>
      </c>
      <c r="D1538" s="84" t="s">
        <v>21</v>
      </c>
      <c r="E1538" s="326"/>
      <c r="F1538" s="574"/>
      <c r="G1538" s="326"/>
      <c r="H1538" s="326"/>
      <c r="I1538" s="326">
        <v>1</v>
      </c>
      <c r="J1538" s="574">
        <v>200</v>
      </c>
      <c r="K1538" s="343">
        <f t="shared" si="41"/>
        <v>200</v>
      </c>
    </row>
    <row r="1539" spans="1:11" ht="16.5">
      <c r="A1539" s="321">
        <v>127</v>
      </c>
      <c r="B1539" s="320" t="s">
        <v>1747</v>
      </c>
      <c r="C1539" s="627" t="s">
        <v>1749</v>
      </c>
      <c r="D1539" s="84" t="s">
        <v>21</v>
      </c>
      <c r="E1539" s="326"/>
      <c r="F1539" s="574"/>
      <c r="G1539" s="326">
        <v>6</v>
      </c>
      <c r="H1539" s="326"/>
      <c r="I1539" s="326"/>
      <c r="J1539" s="574">
        <v>20000</v>
      </c>
      <c r="K1539" s="343">
        <f t="shared" si="41"/>
        <v>120000</v>
      </c>
    </row>
    <row r="1540" spans="1:11" ht="16.5">
      <c r="A1540" s="321">
        <v>128</v>
      </c>
      <c r="B1540" s="320" t="s">
        <v>1282</v>
      </c>
      <c r="C1540" s="597" t="s">
        <v>1750</v>
      </c>
      <c r="D1540" s="586" t="s">
        <v>1751</v>
      </c>
      <c r="E1540" s="595"/>
      <c r="F1540" s="574"/>
      <c r="G1540" s="326"/>
      <c r="H1540" s="326"/>
      <c r="I1540" s="595">
        <v>150</v>
      </c>
      <c r="J1540" s="574">
        <v>5</v>
      </c>
      <c r="K1540" s="343">
        <f t="shared" si="41"/>
        <v>750</v>
      </c>
    </row>
    <row r="1541" spans="1:11" ht="16.5">
      <c r="A1541" s="321">
        <v>129</v>
      </c>
      <c r="B1541" s="320" t="s">
        <v>1282</v>
      </c>
      <c r="C1541" s="577" t="s">
        <v>1752</v>
      </c>
      <c r="D1541" s="586" t="s">
        <v>1753</v>
      </c>
      <c r="E1541" s="595"/>
      <c r="F1541" s="574"/>
      <c r="G1541" s="326"/>
      <c r="H1541" s="326"/>
      <c r="I1541" s="595">
        <v>8663</v>
      </c>
      <c r="J1541" s="574">
        <v>10</v>
      </c>
      <c r="K1541" s="343">
        <f t="shared" si="41"/>
        <v>86630</v>
      </c>
    </row>
    <row r="1542" spans="1:11" ht="31.5">
      <c r="A1542" s="321">
        <v>130</v>
      </c>
      <c r="B1542" s="320" t="s">
        <v>1754</v>
      </c>
      <c r="C1542" s="90" t="s">
        <v>1755</v>
      </c>
      <c r="D1542" s="588" t="s">
        <v>20</v>
      </c>
      <c r="E1542" s="614"/>
      <c r="F1542" s="628"/>
      <c r="G1542" s="326"/>
      <c r="H1542" s="326"/>
      <c r="I1542" s="614">
        <v>1</v>
      </c>
      <c r="J1542" s="628">
        <v>5000</v>
      </c>
      <c r="K1542" s="343">
        <f t="shared" si="41"/>
        <v>5000</v>
      </c>
    </row>
    <row r="1543" spans="1:11" ht="31.5">
      <c r="A1543" s="321">
        <v>131</v>
      </c>
      <c r="B1543" s="320" t="s">
        <v>1286</v>
      </c>
      <c r="C1543" s="629" t="s">
        <v>1756</v>
      </c>
      <c r="D1543" s="620" t="s">
        <v>555</v>
      </c>
      <c r="E1543" s="614"/>
      <c r="F1543" s="628"/>
      <c r="G1543" s="326"/>
      <c r="H1543" s="326"/>
      <c r="I1543" s="614">
        <v>10</v>
      </c>
      <c r="J1543" s="628">
        <v>500</v>
      </c>
      <c r="K1543" s="343">
        <f t="shared" si="41"/>
        <v>5000</v>
      </c>
    </row>
    <row r="1544" spans="1:11" ht="16.5">
      <c r="A1544" s="321">
        <v>132</v>
      </c>
      <c r="B1544" s="320" t="s">
        <v>1757</v>
      </c>
      <c r="C1544" s="629" t="s">
        <v>1758</v>
      </c>
      <c r="D1544" s="630" t="s">
        <v>1745</v>
      </c>
      <c r="E1544" s="326"/>
      <c r="F1544" s="628"/>
      <c r="G1544" s="326"/>
      <c r="H1544" s="326"/>
      <c r="I1544" s="326">
        <v>1</v>
      </c>
      <c r="J1544" s="628">
        <v>10000</v>
      </c>
      <c r="K1544" s="343">
        <f t="shared" si="41"/>
        <v>10000</v>
      </c>
    </row>
    <row r="1545" spans="1:11" ht="16.5">
      <c r="A1545" s="321">
        <v>133</v>
      </c>
      <c r="B1545" s="320" t="s">
        <v>1759</v>
      </c>
      <c r="C1545" s="90" t="s">
        <v>1760</v>
      </c>
      <c r="D1545" s="122" t="s">
        <v>555</v>
      </c>
      <c r="E1545" s="589"/>
      <c r="F1545" s="620"/>
      <c r="G1545" s="589">
        <v>3</v>
      </c>
      <c r="H1545" s="326"/>
      <c r="I1545" s="326"/>
      <c r="J1545" s="620">
        <v>20000</v>
      </c>
      <c r="K1545" s="343">
        <f>J1545*(I1545+G1545)</f>
        <v>60000</v>
      </c>
    </row>
    <row r="1546" spans="1:11" ht="31.5">
      <c r="A1546" s="321">
        <v>134</v>
      </c>
      <c r="B1546" s="320"/>
      <c r="C1546" s="631" t="s">
        <v>1761</v>
      </c>
      <c r="D1546" s="122" t="s">
        <v>20</v>
      </c>
      <c r="E1546" s="589"/>
      <c r="F1546" s="620"/>
      <c r="G1546" s="589"/>
      <c r="H1546" s="326"/>
      <c r="I1546" s="326">
        <v>1</v>
      </c>
      <c r="J1546" s="620">
        <v>11000</v>
      </c>
      <c r="K1546" s="343">
        <f>I1546*J1546</f>
        <v>11000</v>
      </c>
    </row>
    <row r="1547" spans="1:11" ht="31.5">
      <c r="A1547" s="321">
        <v>135</v>
      </c>
      <c r="B1547" s="320"/>
      <c r="C1547" s="631" t="s">
        <v>1762</v>
      </c>
      <c r="D1547" s="122" t="s">
        <v>1763</v>
      </c>
      <c r="E1547" s="589"/>
      <c r="F1547" s="620"/>
      <c r="G1547" s="632">
        <v>3</v>
      </c>
      <c r="H1547" s="326"/>
      <c r="I1547" s="326"/>
      <c r="J1547" s="620">
        <v>15000</v>
      </c>
      <c r="K1547" s="343">
        <f>G1547*J1547</f>
        <v>45000</v>
      </c>
    </row>
    <row r="1548" spans="1:11" ht="16.5">
      <c r="A1548" s="321">
        <v>136</v>
      </c>
      <c r="B1548" s="320"/>
      <c r="C1548" s="631" t="s">
        <v>1764</v>
      </c>
      <c r="D1548" s="122" t="s">
        <v>1763</v>
      </c>
      <c r="E1548" s="589"/>
      <c r="F1548" s="620"/>
      <c r="G1548" s="632">
        <v>3</v>
      </c>
      <c r="H1548" s="326"/>
      <c r="I1548" s="326"/>
      <c r="J1548" s="620">
        <v>15000</v>
      </c>
      <c r="K1548" s="343">
        <f>G1548*J1548</f>
        <v>45000</v>
      </c>
    </row>
    <row r="1549" spans="1:11" ht="16.5">
      <c r="A1549" s="321">
        <v>137</v>
      </c>
      <c r="B1549" s="633"/>
      <c r="C1549" s="403" t="s">
        <v>1765</v>
      </c>
      <c r="D1549" s="122" t="s">
        <v>1763</v>
      </c>
      <c r="E1549" s="589"/>
      <c r="F1549" s="620"/>
      <c r="G1549" s="632">
        <v>2</v>
      </c>
      <c r="H1549" s="326"/>
      <c r="I1549" s="326"/>
      <c r="J1549" s="620">
        <v>40000</v>
      </c>
      <c r="K1549" s="343">
        <f>G1549*J1549</f>
        <v>80000</v>
      </c>
    </row>
    <row r="1550" spans="1:11" ht="18.75">
      <c r="A1550" s="634" t="s">
        <v>1766</v>
      </c>
      <c r="B1550" s="635"/>
      <c r="C1550" s="635"/>
      <c r="D1550" s="635"/>
      <c r="E1550" s="635"/>
      <c r="F1550" s="635"/>
      <c r="G1550" s="635"/>
      <c r="H1550" s="635"/>
      <c r="I1550" s="635"/>
      <c r="J1550" s="635"/>
      <c r="K1550" s="636"/>
    </row>
    <row r="1551" spans="1:11" ht="16.5">
      <c r="A1551" s="556" t="s">
        <v>1535</v>
      </c>
      <c r="B1551" s="557" t="s">
        <v>335</v>
      </c>
      <c r="C1551" s="556" t="s">
        <v>1536</v>
      </c>
      <c r="D1551" s="326" t="s">
        <v>3</v>
      </c>
      <c r="E1551" s="558" t="s">
        <v>4</v>
      </c>
      <c r="F1551" s="559"/>
      <c r="G1551" s="559"/>
      <c r="H1551" s="559"/>
      <c r="I1551" s="560"/>
      <c r="J1551" s="561" t="s">
        <v>1537</v>
      </c>
      <c r="K1551" s="561" t="s">
        <v>243</v>
      </c>
    </row>
    <row r="1552" spans="1:11" ht="16.5">
      <c r="A1552" s="562"/>
      <c r="B1552" s="563"/>
      <c r="C1552" s="562"/>
      <c r="D1552" s="564"/>
      <c r="E1552" s="565" t="s">
        <v>5</v>
      </c>
      <c r="F1552" s="565" t="s">
        <v>1538</v>
      </c>
      <c r="G1552" s="565" t="s">
        <v>7</v>
      </c>
      <c r="H1552" s="565" t="s">
        <v>1539</v>
      </c>
      <c r="I1552" s="565" t="s">
        <v>9</v>
      </c>
      <c r="J1552" s="566"/>
      <c r="K1552" s="566"/>
    </row>
    <row r="1553" spans="1:11" ht="16.5">
      <c r="A1553" s="637">
        <v>1</v>
      </c>
      <c r="B1553" s="638" t="s">
        <v>1767</v>
      </c>
      <c r="C1553" s="639" t="s">
        <v>1768</v>
      </c>
      <c r="D1553" s="640" t="s">
        <v>1732</v>
      </c>
      <c r="E1553" s="641">
        <v>1</v>
      </c>
      <c r="F1553" s="326"/>
      <c r="G1553" s="326"/>
      <c r="H1553" s="326"/>
      <c r="I1553" s="326"/>
      <c r="J1553" s="249"/>
      <c r="K1553" s="326">
        <f>J1553*(I1553+E1553)</f>
        <v>0</v>
      </c>
    </row>
    <row r="1554" spans="1:11" ht="16.5">
      <c r="A1554" s="637">
        <v>2</v>
      </c>
      <c r="B1554" s="638" t="s">
        <v>1769</v>
      </c>
      <c r="C1554" s="639" t="s">
        <v>1770</v>
      </c>
      <c r="D1554" s="640" t="s">
        <v>1732</v>
      </c>
      <c r="E1554" s="641">
        <v>1</v>
      </c>
      <c r="F1554" s="326"/>
      <c r="G1554" s="326"/>
      <c r="H1554" s="326"/>
      <c r="I1554" s="326"/>
      <c r="J1554" s="249"/>
      <c r="K1554" s="326">
        <f t="shared" ref="K1554:K1617" si="42">J1554*(I1554+E1554)</f>
        <v>0</v>
      </c>
    </row>
    <row r="1555" spans="1:11" ht="16.5">
      <c r="A1555" s="637">
        <v>3</v>
      </c>
      <c r="B1555" s="638" t="s">
        <v>1771</v>
      </c>
      <c r="C1555" s="639" t="s">
        <v>1772</v>
      </c>
      <c r="D1555" s="640" t="s">
        <v>1732</v>
      </c>
      <c r="E1555" s="641">
        <v>2</v>
      </c>
      <c r="F1555" s="326"/>
      <c r="G1555" s="326"/>
      <c r="H1555" s="326"/>
      <c r="I1555" s="326"/>
      <c r="J1555" s="249"/>
      <c r="K1555" s="326">
        <f t="shared" si="42"/>
        <v>0</v>
      </c>
    </row>
    <row r="1556" spans="1:11" ht="16.5">
      <c r="A1556" s="637">
        <v>4</v>
      </c>
      <c r="B1556" s="638"/>
      <c r="C1556" s="639" t="s">
        <v>1773</v>
      </c>
      <c r="D1556" s="640" t="s">
        <v>1732</v>
      </c>
      <c r="E1556" s="641">
        <v>4</v>
      </c>
      <c r="F1556" s="326"/>
      <c r="G1556" s="326"/>
      <c r="H1556" s="326"/>
      <c r="I1556" s="326"/>
      <c r="J1556" s="249"/>
      <c r="K1556" s="326">
        <f t="shared" si="42"/>
        <v>0</v>
      </c>
    </row>
    <row r="1557" spans="1:11" ht="16.5">
      <c r="A1557" s="637">
        <v>5</v>
      </c>
      <c r="B1557" s="638" t="s">
        <v>1774</v>
      </c>
      <c r="C1557" s="639" t="s">
        <v>1775</v>
      </c>
      <c r="D1557" s="640" t="s">
        <v>1732</v>
      </c>
      <c r="E1557" s="641">
        <v>1</v>
      </c>
      <c r="F1557" s="326"/>
      <c r="G1557" s="326"/>
      <c r="H1557" s="326"/>
      <c r="I1557" s="326"/>
      <c r="J1557" s="249"/>
      <c r="K1557" s="326">
        <f t="shared" si="42"/>
        <v>0</v>
      </c>
    </row>
    <row r="1558" spans="1:11" ht="16.5">
      <c r="A1558" s="637">
        <v>6</v>
      </c>
      <c r="B1558" s="638" t="s">
        <v>1776</v>
      </c>
      <c r="C1558" s="639" t="s">
        <v>1777</v>
      </c>
      <c r="D1558" s="640" t="s">
        <v>1732</v>
      </c>
      <c r="E1558" s="641">
        <v>1</v>
      </c>
      <c r="F1558" s="326"/>
      <c r="G1558" s="326"/>
      <c r="H1558" s="326"/>
      <c r="I1558" s="326"/>
      <c r="J1558" s="249"/>
      <c r="K1558" s="326">
        <f t="shared" si="42"/>
        <v>0</v>
      </c>
    </row>
    <row r="1559" spans="1:11" ht="16.5">
      <c r="A1559" s="637">
        <v>7</v>
      </c>
      <c r="B1559" s="638" t="s">
        <v>1778</v>
      </c>
      <c r="C1559" s="639" t="s">
        <v>1779</v>
      </c>
      <c r="D1559" s="640" t="s">
        <v>1732</v>
      </c>
      <c r="E1559" s="641">
        <v>1</v>
      </c>
      <c r="F1559" s="326"/>
      <c r="G1559" s="326"/>
      <c r="H1559" s="326"/>
      <c r="I1559" s="326"/>
      <c r="J1559" s="249">
        <v>2800</v>
      </c>
      <c r="K1559" s="326">
        <f t="shared" si="42"/>
        <v>2800</v>
      </c>
    </row>
    <row r="1560" spans="1:11" ht="16.5">
      <c r="A1560" s="637">
        <v>8</v>
      </c>
      <c r="B1560" s="638" t="s">
        <v>1780</v>
      </c>
      <c r="C1560" s="639" t="s">
        <v>1781</v>
      </c>
      <c r="D1560" s="640" t="s">
        <v>1732</v>
      </c>
      <c r="E1560" s="641">
        <v>1</v>
      </c>
      <c r="F1560" s="326"/>
      <c r="G1560" s="326"/>
      <c r="H1560" s="326"/>
      <c r="I1560" s="326"/>
      <c r="J1560" s="249">
        <v>375</v>
      </c>
      <c r="K1560" s="326">
        <f t="shared" si="42"/>
        <v>375</v>
      </c>
    </row>
    <row r="1561" spans="1:11" ht="16.5">
      <c r="A1561" s="637">
        <v>9</v>
      </c>
      <c r="B1561" s="638" t="s">
        <v>1782</v>
      </c>
      <c r="C1561" s="639" t="s">
        <v>1783</v>
      </c>
      <c r="D1561" s="640" t="s">
        <v>1732</v>
      </c>
      <c r="E1561" s="641">
        <v>1</v>
      </c>
      <c r="F1561" s="326"/>
      <c r="G1561" s="326"/>
      <c r="H1561" s="326"/>
      <c r="I1561" s="326"/>
      <c r="J1561" s="249">
        <v>150</v>
      </c>
      <c r="K1561" s="326">
        <f t="shared" si="42"/>
        <v>150</v>
      </c>
    </row>
    <row r="1562" spans="1:11" ht="16.5">
      <c r="A1562" s="637">
        <v>10</v>
      </c>
      <c r="B1562" s="638" t="s">
        <v>1784</v>
      </c>
      <c r="C1562" s="639" t="s">
        <v>1785</v>
      </c>
      <c r="D1562" s="640" t="s">
        <v>1732</v>
      </c>
      <c r="E1562" s="641">
        <v>1</v>
      </c>
      <c r="F1562" s="326"/>
      <c r="G1562" s="326"/>
      <c r="H1562" s="326"/>
      <c r="I1562" s="326"/>
      <c r="J1562" s="249">
        <v>450</v>
      </c>
      <c r="K1562" s="326">
        <f t="shared" si="42"/>
        <v>450</v>
      </c>
    </row>
    <row r="1563" spans="1:11" ht="16.5">
      <c r="A1563" s="637">
        <v>11</v>
      </c>
      <c r="B1563" s="638" t="s">
        <v>1786</v>
      </c>
      <c r="C1563" s="639" t="s">
        <v>1787</v>
      </c>
      <c r="D1563" s="640" t="s">
        <v>1732</v>
      </c>
      <c r="E1563" s="641">
        <v>1</v>
      </c>
      <c r="F1563" s="326"/>
      <c r="G1563" s="326"/>
      <c r="H1563" s="326"/>
      <c r="I1563" s="326"/>
      <c r="J1563" s="249">
        <v>50</v>
      </c>
      <c r="K1563" s="326">
        <f t="shared" si="42"/>
        <v>50</v>
      </c>
    </row>
    <row r="1564" spans="1:11" ht="16.5">
      <c r="A1564" s="637">
        <v>12</v>
      </c>
      <c r="B1564" s="638"/>
      <c r="C1564" s="639" t="s">
        <v>481</v>
      </c>
      <c r="D1564" s="640" t="s">
        <v>1732</v>
      </c>
      <c r="E1564" s="641">
        <v>1</v>
      </c>
      <c r="F1564" s="326"/>
      <c r="G1564" s="326"/>
      <c r="H1564" s="326"/>
      <c r="I1564" s="326"/>
      <c r="J1564" s="249">
        <v>125</v>
      </c>
      <c r="K1564" s="326">
        <f t="shared" si="42"/>
        <v>125</v>
      </c>
    </row>
    <row r="1565" spans="1:11" ht="16.5">
      <c r="A1565" s="637">
        <v>13</v>
      </c>
      <c r="B1565" s="638" t="s">
        <v>1788</v>
      </c>
      <c r="C1565" s="639" t="s">
        <v>1789</v>
      </c>
      <c r="D1565" s="640" t="s">
        <v>1732</v>
      </c>
      <c r="E1565" s="641">
        <v>2</v>
      </c>
      <c r="F1565" s="326"/>
      <c r="G1565" s="326"/>
      <c r="H1565" s="326"/>
      <c r="I1565" s="326"/>
      <c r="J1565" s="249">
        <v>40</v>
      </c>
      <c r="K1565" s="326">
        <f t="shared" si="42"/>
        <v>80</v>
      </c>
    </row>
    <row r="1566" spans="1:11" ht="16.5">
      <c r="A1566" s="637">
        <v>14</v>
      </c>
      <c r="B1566" s="638" t="s">
        <v>1790</v>
      </c>
      <c r="C1566" s="639" t="s">
        <v>1791</v>
      </c>
      <c r="D1566" s="640" t="s">
        <v>1732</v>
      </c>
      <c r="E1566" s="641">
        <v>2</v>
      </c>
      <c r="F1566" s="326"/>
      <c r="G1566" s="326"/>
      <c r="H1566" s="326"/>
      <c r="I1566" s="326"/>
      <c r="J1566" s="249">
        <v>18</v>
      </c>
      <c r="K1566" s="326">
        <f t="shared" si="42"/>
        <v>36</v>
      </c>
    </row>
    <row r="1567" spans="1:11" ht="16.5">
      <c r="A1567" s="637">
        <v>15</v>
      </c>
      <c r="B1567" s="638" t="s">
        <v>1792</v>
      </c>
      <c r="C1567" s="639" t="s">
        <v>1793</v>
      </c>
      <c r="D1567" s="640" t="s">
        <v>1732</v>
      </c>
      <c r="E1567" s="641">
        <v>2</v>
      </c>
      <c r="F1567" s="326"/>
      <c r="G1567" s="326"/>
      <c r="H1567" s="326"/>
      <c r="I1567" s="326"/>
      <c r="J1567" s="249">
        <v>21</v>
      </c>
      <c r="K1567" s="326">
        <f t="shared" si="42"/>
        <v>42</v>
      </c>
    </row>
    <row r="1568" spans="1:11" ht="16.5">
      <c r="A1568" s="637">
        <v>16</v>
      </c>
      <c r="B1568" s="638" t="s">
        <v>1794</v>
      </c>
      <c r="C1568" s="639" t="s">
        <v>1795</v>
      </c>
      <c r="D1568" s="640" t="s">
        <v>1732</v>
      </c>
      <c r="E1568" s="641">
        <v>2</v>
      </c>
      <c r="F1568" s="326"/>
      <c r="G1568" s="326"/>
      <c r="H1568" s="326"/>
      <c r="I1568" s="326"/>
      <c r="J1568" s="249">
        <v>25</v>
      </c>
      <c r="K1568" s="326">
        <f t="shared" si="42"/>
        <v>50</v>
      </c>
    </row>
    <row r="1569" spans="1:11" ht="16.5">
      <c r="A1569" s="637">
        <v>17</v>
      </c>
      <c r="B1569" s="638" t="s">
        <v>1796</v>
      </c>
      <c r="C1569" s="639" t="s">
        <v>1797</v>
      </c>
      <c r="D1569" s="640" t="s">
        <v>1732</v>
      </c>
      <c r="E1569" s="641">
        <v>2</v>
      </c>
      <c r="F1569" s="326"/>
      <c r="G1569" s="326"/>
      <c r="H1569" s="326"/>
      <c r="I1569" s="326"/>
      <c r="J1569" s="249">
        <v>31</v>
      </c>
      <c r="K1569" s="326">
        <f t="shared" si="42"/>
        <v>62</v>
      </c>
    </row>
    <row r="1570" spans="1:11" ht="16.5">
      <c r="A1570" s="637">
        <v>18</v>
      </c>
      <c r="B1570" s="638" t="s">
        <v>1798</v>
      </c>
      <c r="C1570" s="639" t="s">
        <v>1799</v>
      </c>
      <c r="D1570" s="640" t="s">
        <v>1732</v>
      </c>
      <c r="E1570" s="641">
        <v>2</v>
      </c>
      <c r="F1570" s="326"/>
      <c r="G1570" s="326"/>
      <c r="H1570" s="326"/>
      <c r="I1570" s="326"/>
      <c r="J1570" s="249">
        <v>39</v>
      </c>
      <c r="K1570" s="326">
        <f t="shared" si="42"/>
        <v>78</v>
      </c>
    </row>
    <row r="1571" spans="1:11" ht="16.5">
      <c r="A1571" s="637">
        <v>19</v>
      </c>
      <c r="B1571" s="638" t="s">
        <v>1800</v>
      </c>
      <c r="C1571" s="639" t="s">
        <v>1801</v>
      </c>
      <c r="D1571" s="640" t="s">
        <v>1732</v>
      </c>
      <c r="E1571" s="641">
        <v>2</v>
      </c>
      <c r="F1571" s="326"/>
      <c r="G1571" s="326"/>
      <c r="H1571" s="326"/>
      <c r="I1571" s="326"/>
      <c r="J1571" s="249">
        <v>35</v>
      </c>
      <c r="K1571" s="326">
        <f t="shared" si="42"/>
        <v>70</v>
      </c>
    </row>
    <row r="1572" spans="1:11" ht="16.5">
      <c r="A1572" s="637">
        <v>20</v>
      </c>
      <c r="B1572" s="638" t="s">
        <v>1802</v>
      </c>
      <c r="C1572" s="639" t="s">
        <v>1803</v>
      </c>
      <c r="D1572" s="640" t="s">
        <v>1732</v>
      </c>
      <c r="E1572" s="641">
        <v>2</v>
      </c>
      <c r="F1572" s="326"/>
      <c r="G1572" s="326"/>
      <c r="H1572" s="326"/>
      <c r="I1572" s="326"/>
      <c r="J1572" s="249">
        <v>37</v>
      </c>
      <c r="K1572" s="326">
        <f t="shared" si="42"/>
        <v>74</v>
      </c>
    </row>
    <row r="1573" spans="1:11" ht="16.5">
      <c r="A1573" s="637">
        <v>21</v>
      </c>
      <c r="B1573" s="638" t="s">
        <v>1804</v>
      </c>
      <c r="C1573" s="639" t="s">
        <v>1805</v>
      </c>
      <c r="D1573" s="640" t="s">
        <v>1732</v>
      </c>
      <c r="E1573" s="641">
        <v>2</v>
      </c>
      <c r="F1573" s="326"/>
      <c r="G1573" s="326"/>
      <c r="H1573" s="326"/>
      <c r="I1573" s="326"/>
      <c r="J1573" s="249">
        <v>44</v>
      </c>
      <c r="K1573" s="326">
        <f t="shared" si="42"/>
        <v>88</v>
      </c>
    </row>
    <row r="1574" spans="1:11" ht="16.5">
      <c r="A1574" s="637">
        <v>22</v>
      </c>
      <c r="B1574" s="638" t="s">
        <v>1806</v>
      </c>
      <c r="C1574" s="639" t="s">
        <v>1807</v>
      </c>
      <c r="D1574" s="640" t="s">
        <v>1732</v>
      </c>
      <c r="E1574" s="641">
        <v>2</v>
      </c>
      <c r="F1574" s="326"/>
      <c r="G1574" s="326"/>
      <c r="H1574" s="326"/>
      <c r="I1574" s="326"/>
      <c r="J1574" s="249">
        <v>57</v>
      </c>
      <c r="K1574" s="326">
        <f t="shared" si="42"/>
        <v>114</v>
      </c>
    </row>
    <row r="1575" spans="1:11" ht="16.5">
      <c r="A1575" s="637">
        <v>23</v>
      </c>
      <c r="B1575" s="638" t="s">
        <v>1808</v>
      </c>
      <c r="C1575" s="639" t="s">
        <v>1809</v>
      </c>
      <c r="D1575" s="640" t="s">
        <v>1732</v>
      </c>
      <c r="E1575" s="641">
        <v>2</v>
      </c>
      <c r="F1575" s="326"/>
      <c r="G1575" s="326"/>
      <c r="H1575" s="326"/>
      <c r="I1575" s="326"/>
      <c r="J1575" s="249">
        <v>67</v>
      </c>
      <c r="K1575" s="326">
        <f t="shared" si="42"/>
        <v>134</v>
      </c>
    </row>
    <row r="1576" spans="1:11" ht="16.5">
      <c r="A1576" s="637">
        <v>24</v>
      </c>
      <c r="B1576" s="638" t="s">
        <v>1810</v>
      </c>
      <c r="C1576" s="639" t="s">
        <v>1811</v>
      </c>
      <c r="D1576" s="640" t="s">
        <v>1732</v>
      </c>
      <c r="E1576" s="641">
        <v>2</v>
      </c>
      <c r="F1576" s="326"/>
      <c r="G1576" s="326"/>
      <c r="H1576" s="326"/>
      <c r="I1576" s="326"/>
      <c r="J1576" s="249">
        <v>97</v>
      </c>
      <c r="K1576" s="326">
        <f t="shared" si="42"/>
        <v>194</v>
      </c>
    </row>
    <row r="1577" spans="1:11" ht="16.5">
      <c r="A1577" s="637">
        <v>25</v>
      </c>
      <c r="B1577" s="638" t="s">
        <v>1812</v>
      </c>
      <c r="C1577" s="639" t="s">
        <v>1813</v>
      </c>
      <c r="D1577" s="640" t="s">
        <v>1732</v>
      </c>
      <c r="E1577" s="641">
        <v>1</v>
      </c>
      <c r="F1577" s="326"/>
      <c r="G1577" s="326"/>
      <c r="H1577" s="326"/>
      <c r="I1577" s="326"/>
      <c r="J1577" s="249">
        <v>1800</v>
      </c>
      <c r="K1577" s="326">
        <f t="shared" si="42"/>
        <v>1800</v>
      </c>
    </row>
    <row r="1578" spans="1:11" ht="16.5">
      <c r="A1578" s="637">
        <v>26</v>
      </c>
      <c r="B1578" s="638" t="s">
        <v>1814</v>
      </c>
      <c r="C1578" s="639" t="s">
        <v>1815</v>
      </c>
      <c r="D1578" s="640" t="s">
        <v>1732</v>
      </c>
      <c r="E1578" s="641">
        <v>1</v>
      </c>
      <c r="F1578" s="326"/>
      <c r="G1578" s="326"/>
      <c r="H1578" s="326"/>
      <c r="I1578" s="326"/>
      <c r="J1578" s="249">
        <v>1000</v>
      </c>
      <c r="K1578" s="326">
        <f t="shared" si="42"/>
        <v>1000</v>
      </c>
    </row>
    <row r="1579" spans="1:11" ht="16.5">
      <c r="A1579" s="637">
        <v>27</v>
      </c>
      <c r="B1579" s="638"/>
      <c r="C1579" s="639" t="s">
        <v>1816</v>
      </c>
      <c r="D1579" s="640" t="s">
        <v>1732</v>
      </c>
      <c r="E1579" s="641">
        <v>1</v>
      </c>
      <c r="F1579" s="326"/>
      <c r="G1579" s="326"/>
      <c r="H1579" s="326"/>
      <c r="I1579" s="326"/>
      <c r="J1579" s="249"/>
      <c r="K1579" s="326">
        <f t="shared" si="42"/>
        <v>0</v>
      </c>
    </row>
    <row r="1580" spans="1:11" ht="16.5">
      <c r="A1580" s="637">
        <v>28</v>
      </c>
      <c r="B1580" s="638" t="s">
        <v>1817</v>
      </c>
      <c r="C1580" s="639" t="s">
        <v>1818</v>
      </c>
      <c r="D1580" s="640" t="s">
        <v>1732</v>
      </c>
      <c r="E1580" s="641">
        <v>1</v>
      </c>
      <c r="F1580" s="326"/>
      <c r="G1580" s="326"/>
      <c r="H1580" s="326"/>
      <c r="I1580" s="326"/>
      <c r="J1580" s="249">
        <v>26600</v>
      </c>
      <c r="K1580" s="326">
        <f t="shared" si="42"/>
        <v>26600</v>
      </c>
    </row>
    <row r="1581" spans="1:11" ht="16.5">
      <c r="A1581" s="637">
        <v>29</v>
      </c>
      <c r="B1581" s="638" t="s">
        <v>1819</v>
      </c>
      <c r="C1581" s="639" t="s">
        <v>1820</v>
      </c>
      <c r="D1581" s="640" t="s">
        <v>1732</v>
      </c>
      <c r="E1581" s="641">
        <v>1</v>
      </c>
      <c r="F1581" s="326"/>
      <c r="G1581" s="326"/>
      <c r="H1581" s="326"/>
      <c r="I1581" s="326"/>
      <c r="J1581" s="249">
        <v>153</v>
      </c>
      <c r="K1581" s="326">
        <f t="shared" si="42"/>
        <v>153</v>
      </c>
    </row>
    <row r="1582" spans="1:11" ht="16.5">
      <c r="A1582" s="637">
        <v>30</v>
      </c>
      <c r="B1582" s="638"/>
      <c r="C1582" s="639" t="s">
        <v>1821</v>
      </c>
      <c r="D1582" s="640" t="s">
        <v>1732</v>
      </c>
      <c r="E1582" s="641">
        <v>1</v>
      </c>
      <c r="F1582" s="326"/>
      <c r="G1582" s="326"/>
      <c r="H1582" s="326"/>
      <c r="I1582" s="326"/>
      <c r="J1582" s="249">
        <v>187</v>
      </c>
      <c r="K1582" s="326">
        <f t="shared" si="42"/>
        <v>187</v>
      </c>
    </row>
    <row r="1583" spans="1:11" ht="16.5">
      <c r="A1583" s="637">
        <v>31</v>
      </c>
      <c r="B1583" s="638" t="s">
        <v>1822</v>
      </c>
      <c r="C1583" s="639" t="s">
        <v>1823</v>
      </c>
      <c r="D1583" s="640" t="s">
        <v>1732</v>
      </c>
      <c r="E1583" s="641">
        <v>6</v>
      </c>
      <c r="F1583" s="326"/>
      <c r="G1583" s="326"/>
      <c r="H1583" s="326"/>
      <c r="I1583" s="326"/>
      <c r="J1583" s="249"/>
      <c r="K1583" s="326">
        <f t="shared" si="42"/>
        <v>0</v>
      </c>
    </row>
    <row r="1584" spans="1:11" ht="16.5">
      <c r="A1584" s="637">
        <v>32</v>
      </c>
      <c r="B1584" s="638" t="s">
        <v>1824</v>
      </c>
      <c r="C1584" s="639" t="s">
        <v>1825</v>
      </c>
      <c r="D1584" s="640" t="s">
        <v>1732</v>
      </c>
      <c r="E1584" s="641">
        <v>2</v>
      </c>
      <c r="F1584" s="326"/>
      <c r="G1584" s="326"/>
      <c r="H1584" s="326"/>
      <c r="I1584" s="326"/>
      <c r="J1584" s="249"/>
      <c r="K1584" s="326">
        <f t="shared" si="42"/>
        <v>0</v>
      </c>
    </row>
    <row r="1585" spans="1:11" ht="16.5">
      <c r="A1585" s="637">
        <v>33</v>
      </c>
      <c r="B1585" s="638" t="s">
        <v>1826</v>
      </c>
      <c r="C1585" s="639" t="s">
        <v>1827</v>
      </c>
      <c r="D1585" s="640" t="s">
        <v>1732</v>
      </c>
      <c r="E1585" s="641">
        <v>1</v>
      </c>
      <c r="F1585" s="326"/>
      <c r="G1585" s="326"/>
      <c r="H1585" s="326"/>
      <c r="I1585" s="326"/>
      <c r="J1585" s="249"/>
      <c r="K1585" s="326">
        <f t="shared" si="42"/>
        <v>0</v>
      </c>
    </row>
    <row r="1586" spans="1:11" ht="16.5">
      <c r="A1586" s="637">
        <v>34</v>
      </c>
      <c r="B1586" s="638" t="s">
        <v>1828</v>
      </c>
      <c r="C1586" s="639" t="s">
        <v>1829</v>
      </c>
      <c r="D1586" s="640" t="s">
        <v>1732</v>
      </c>
      <c r="E1586" s="641">
        <v>1</v>
      </c>
      <c r="F1586" s="326"/>
      <c r="G1586" s="326"/>
      <c r="H1586" s="326"/>
      <c r="I1586" s="326"/>
      <c r="J1586" s="249"/>
      <c r="K1586" s="326">
        <f t="shared" si="42"/>
        <v>0</v>
      </c>
    </row>
    <row r="1587" spans="1:11" ht="16.5">
      <c r="A1587" s="637">
        <v>35</v>
      </c>
      <c r="B1587" s="638" t="s">
        <v>1830</v>
      </c>
      <c r="C1587" s="639" t="s">
        <v>1831</v>
      </c>
      <c r="D1587" s="640" t="s">
        <v>1732</v>
      </c>
      <c r="E1587" s="641">
        <v>1</v>
      </c>
      <c r="F1587" s="326"/>
      <c r="G1587" s="326"/>
      <c r="H1587" s="326"/>
      <c r="I1587" s="326"/>
      <c r="J1587" s="249"/>
      <c r="K1587" s="326">
        <f t="shared" si="42"/>
        <v>0</v>
      </c>
    </row>
    <row r="1588" spans="1:11" ht="16.5">
      <c r="A1588" s="637">
        <v>36</v>
      </c>
      <c r="B1588" s="638" t="s">
        <v>1832</v>
      </c>
      <c r="C1588" s="639" t="s">
        <v>1833</v>
      </c>
      <c r="D1588" s="640" t="s">
        <v>1732</v>
      </c>
      <c r="E1588" s="641">
        <v>1</v>
      </c>
      <c r="F1588" s="326"/>
      <c r="G1588" s="326"/>
      <c r="H1588" s="326"/>
      <c r="I1588" s="326"/>
      <c r="J1588" s="249"/>
      <c r="K1588" s="326">
        <f t="shared" si="42"/>
        <v>0</v>
      </c>
    </row>
    <row r="1589" spans="1:11" ht="16.5">
      <c r="A1589" s="637">
        <v>37</v>
      </c>
      <c r="B1589" s="638" t="s">
        <v>1834</v>
      </c>
      <c r="C1589" s="639" t="s">
        <v>1835</v>
      </c>
      <c r="D1589" s="640" t="s">
        <v>1732</v>
      </c>
      <c r="E1589" s="641">
        <v>1</v>
      </c>
      <c r="F1589" s="326"/>
      <c r="G1589" s="326"/>
      <c r="H1589" s="326"/>
      <c r="I1589" s="326"/>
      <c r="J1589" s="249"/>
      <c r="K1589" s="326">
        <f t="shared" si="42"/>
        <v>0</v>
      </c>
    </row>
    <row r="1590" spans="1:11" ht="16.5">
      <c r="A1590" s="637">
        <v>38</v>
      </c>
      <c r="B1590" s="638" t="s">
        <v>1836</v>
      </c>
      <c r="C1590" s="639" t="s">
        <v>1837</v>
      </c>
      <c r="D1590" s="640" t="s">
        <v>1732</v>
      </c>
      <c r="E1590" s="641">
        <v>1</v>
      </c>
      <c r="F1590" s="326"/>
      <c r="G1590" s="326"/>
      <c r="H1590" s="326"/>
      <c r="I1590" s="326"/>
      <c r="J1590" s="249">
        <v>6750</v>
      </c>
      <c r="K1590" s="326">
        <f t="shared" si="42"/>
        <v>6750</v>
      </c>
    </row>
    <row r="1591" spans="1:11" ht="16.5">
      <c r="A1591" s="637">
        <v>39</v>
      </c>
      <c r="B1591" s="638" t="s">
        <v>1836</v>
      </c>
      <c r="C1591" s="639" t="s">
        <v>1838</v>
      </c>
      <c r="D1591" s="640" t="s">
        <v>1732</v>
      </c>
      <c r="E1591" s="641">
        <v>1</v>
      </c>
      <c r="F1591" s="326"/>
      <c r="G1591" s="326"/>
      <c r="H1591" s="326"/>
      <c r="I1591" s="326"/>
      <c r="J1591" s="249">
        <v>6750</v>
      </c>
      <c r="K1591" s="326">
        <f t="shared" si="42"/>
        <v>6750</v>
      </c>
    </row>
    <row r="1592" spans="1:11" ht="16.5">
      <c r="A1592" s="637">
        <v>40</v>
      </c>
      <c r="B1592" s="638" t="s">
        <v>1839</v>
      </c>
      <c r="C1592" s="639" t="s">
        <v>1840</v>
      </c>
      <c r="D1592" s="640" t="s">
        <v>1732</v>
      </c>
      <c r="E1592" s="641">
        <v>1</v>
      </c>
      <c r="F1592" s="326"/>
      <c r="G1592" s="326"/>
      <c r="H1592" s="326"/>
      <c r="I1592" s="326"/>
      <c r="J1592" s="249">
        <v>10125</v>
      </c>
      <c r="K1592" s="326">
        <f t="shared" si="42"/>
        <v>10125</v>
      </c>
    </row>
    <row r="1593" spans="1:11" ht="24">
      <c r="A1593" s="637">
        <v>41</v>
      </c>
      <c r="B1593" s="638" t="s">
        <v>1841</v>
      </c>
      <c r="C1593" s="639" t="s">
        <v>1842</v>
      </c>
      <c r="D1593" s="640" t="s">
        <v>1732</v>
      </c>
      <c r="E1593" s="641">
        <v>1</v>
      </c>
      <c r="F1593" s="326"/>
      <c r="G1593" s="326"/>
      <c r="H1593" s="326"/>
      <c r="I1593" s="326"/>
      <c r="J1593" s="249">
        <v>13500</v>
      </c>
      <c r="K1593" s="326">
        <f t="shared" si="42"/>
        <v>13500</v>
      </c>
    </row>
    <row r="1594" spans="1:11" ht="16.5">
      <c r="A1594" s="637">
        <v>42</v>
      </c>
      <c r="B1594" s="638" t="s">
        <v>1843</v>
      </c>
      <c r="C1594" s="639" t="s">
        <v>1844</v>
      </c>
      <c r="D1594" s="640" t="s">
        <v>1732</v>
      </c>
      <c r="E1594" s="641">
        <v>1</v>
      </c>
      <c r="F1594" s="326"/>
      <c r="G1594" s="326"/>
      <c r="H1594" s="326"/>
      <c r="I1594" s="326"/>
      <c r="J1594" s="249">
        <v>11812</v>
      </c>
      <c r="K1594" s="326">
        <f t="shared" si="42"/>
        <v>11812</v>
      </c>
    </row>
    <row r="1595" spans="1:11" ht="16.5">
      <c r="A1595" s="637">
        <v>43</v>
      </c>
      <c r="B1595" s="638" t="s">
        <v>1845</v>
      </c>
      <c r="C1595" s="639" t="s">
        <v>1846</v>
      </c>
      <c r="D1595" s="640" t="s">
        <v>1732</v>
      </c>
      <c r="E1595" s="641">
        <v>1</v>
      </c>
      <c r="F1595" s="326"/>
      <c r="G1595" s="326"/>
      <c r="H1595" s="326"/>
      <c r="I1595" s="326"/>
      <c r="J1595" s="249">
        <v>9900</v>
      </c>
      <c r="K1595" s="326">
        <f t="shared" si="42"/>
        <v>9900</v>
      </c>
    </row>
    <row r="1596" spans="1:11" ht="16.5">
      <c r="A1596" s="637">
        <v>44</v>
      </c>
      <c r="B1596" s="638" t="s">
        <v>1847</v>
      </c>
      <c r="C1596" s="639" t="s">
        <v>1848</v>
      </c>
      <c r="D1596" s="640" t="s">
        <v>1732</v>
      </c>
      <c r="E1596" s="641">
        <v>1</v>
      </c>
      <c r="F1596" s="326"/>
      <c r="G1596" s="326"/>
      <c r="H1596" s="326"/>
      <c r="I1596" s="326"/>
      <c r="J1596" s="249">
        <v>9000</v>
      </c>
      <c r="K1596" s="326">
        <f t="shared" si="42"/>
        <v>9000</v>
      </c>
    </row>
    <row r="1597" spans="1:11" ht="16.5">
      <c r="A1597" s="637">
        <v>45</v>
      </c>
      <c r="B1597" s="638" t="s">
        <v>1849</v>
      </c>
      <c r="C1597" s="639" t="s">
        <v>1850</v>
      </c>
      <c r="D1597" s="640" t="s">
        <v>1732</v>
      </c>
      <c r="E1597" s="641">
        <v>1</v>
      </c>
      <c r="F1597" s="326"/>
      <c r="G1597" s="326"/>
      <c r="H1597" s="326"/>
      <c r="I1597" s="326"/>
      <c r="J1597" s="249">
        <v>11137</v>
      </c>
      <c r="K1597" s="326">
        <f t="shared" si="42"/>
        <v>11137</v>
      </c>
    </row>
    <row r="1598" spans="1:11" ht="16.5">
      <c r="A1598" s="637">
        <v>46</v>
      </c>
      <c r="B1598" s="638" t="s">
        <v>1851</v>
      </c>
      <c r="C1598" s="642" t="s">
        <v>1852</v>
      </c>
      <c r="D1598" s="640" t="s">
        <v>1732</v>
      </c>
      <c r="E1598" s="641">
        <v>1</v>
      </c>
      <c r="F1598" s="326"/>
      <c r="G1598" s="326"/>
      <c r="H1598" s="326"/>
      <c r="I1598" s="326"/>
      <c r="J1598" s="643">
        <v>15322.5</v>
      </c>
      <c r="K1598" s="326">
        <f t="shared" si="42"/>
        <v>15322.5</v>
      </c>
    </row>
    <row r="1599" spans="1:11" ht="16.5">
      <c r="A1599" s="637">
        <v>47</v>
      </c>
      <c r="B1599" s="638" t="s">
        <v>1853</v>
      </c>
      <c r="C1599" s="639" t="s">
        <v>1854</v>
      </c>
      <c r="D1599" s="640" t="s">
        <v>1732</v>
      </c>
      <c r="E1599" s="641">
        <v>1</v>
      </c>
      <c r="F1599" s="326"/>
      <c r="G1599" s="326"/>
      <c r="H1599" s="326"/>
      <c r="I1599" s="326"/>
      <c r="J1599" s="643">
        <v>3972.5</v>
      </c>
      <c r="K1599" s="326">
        <f t="shared" si="42"/>
        <v>3972.5</v>
      </c>
    </row>
    <row r="1600" spans="1:11" ht="24">
      <c r="A1600" s="637">
        <v>48</v>
      </c>
      <c r="B1600" s="638" t="s">
        <v>1855</v>
      </c>
      <c r="C1600" s="639" t="s">
        <v>1856</v>
      </c>
      <c r="D1600" s="640" t="s">
        <v>1732</v>
      </c>
      <c r="E1600" s="641">
        <v>1</v>
      </c>
      <c r="F1600" s="326"/>
      <c r="G1600" s="326"/>
      <c r="H1600" s="326"/>
      <c r="I1600" s="326"/>
      <c r="J1600" s="643">
        <v>12768.75</v>
      </c>
      <c r="K1600" s="326">
        <f t="shared" si="42"/>
        <v>12768.75</v>
      </c>
    </row>
    <row r="1601" spans="1:11" ht="16.5">
      <c r="A1601" s="637">
        <v>49</v>
      </c>
      <c r="B1601" s="638" t="s">
        <v>1857</v>
      </c>
      <c r="C1601" s="639" t="s">
        <v>1858</v>
      </c>
      <c r="D1601" s="640" t="s">
        <v>1732</v>
      </c>
      <c r="E1601" s="641">
        <v>2</v>
      </c>
      <c r="F1601" s="326"/>
      <c r="G1601" s="326"/>
      <c r="H1601" s="326"/>
      <c r="I1601" s="326"/>
      <c r="J1601" s="643">
        <v>12768.75</v>
      </c>
      <c r="K1601" s="326">
        <f t="shared" si="42"/>
        <v>25537.5</v>
      </c>
    </row>
    <row r="1602" spans="1:11" ht="16.5">
      <c r="A1602" s="637">
        <v>50</v>
      </c>
      <c r="B1602" s="638" t="s">
        <v>1776</v>
      </c>
      <c r="C1602" s="639" t="s">
        <v>1859</v>
      </c>
      <c r="D1602" s="640" t="s">
        <v>1732</v>
      </c>
      <c r="E1602" s="641">
        <v>1</v>
      </c>
      <c r="F1602" s="326"/>
      <c r="G1602" s="326"/>
      <c r="H1602" s="326"/>
      <c r="I1602" s="326"/>
      <c r="J1602" s="644">
        <v>9874.5</v>
      </c>
      <c r="K1602" s="326">
        <f t="shared" si="42"/>
        <v>9874.5</v>
      </c>
    </row>
    <row r="1603" spans="1:11" ht="16.5">
      <c r="A1603" s="637">
        <v>51</v>
      </c>
      <c r="B1603" s="638" t="s">
        <v>1860</v>
      </c>
      <c r="C1603" s="639" t="s">
        <v>1861</v>
      </c>
      <c r="D1603" s="640" t="s">
        <v>1732</v>
      </c>
      <c r="E1603" s="641">
        <v>1</v>
      </c>
      <c r="F1603" s="326"/>
      <c r="G1603" s="326"/>
      <c r="H1603" s="326"/>
      <c r="I1603" s="326"/>
      <c r="J1603" s="644">
        <v>5902</v>
      </c>
      <c r="K1603" s="326">
        <f t="shared" si="42"/>
        <v>5902</v>
      </c>
    </row>
    <row r="1604" spans="1:11" ht="16.5">
      <c r="A1604" s="637">
        <v>52</v>
      </c>
      <c r="B1604" s="638" t="s">
        <v>1862</v>
      </c>
      <c r="C1604" s="639" t="s">
        <v>1863</v>
      </c>
      <c r="D1604" s="640" t="s">
        <v>1732</v>
      </c>
      <c r="E1604" s="641">
        <v>4</v>
      </c>
      <c r="F1604" s="326"/>
      <c r="G1604" s="326"/>
      <c r="H1604" s="326"/>
      <c r="I1604" s="326"/>
      <c r="J1604" s="644">
        <v>2724</v>
      </c>
      <c r="K1604" s="326">
        <f t="shared" si="42"/>
        <v>10896</v>
      </c>
    </row>
    <row r="1605" spans="1:11" ht="16.5">
      <c r="A1605" s="637">
        <v>53</v>
      </c>
      <c r="B1605" s="638" t="s">
        <v>1864</v>
      </c>
      <c r="C1605" s="639" t="s">
        <v>1865</v>
      </c>
      <c r="D1605" s="640" t="s">
        <v>1732</v>
      </c>
      <c r="E1605" s="641">
        <v>2</v>
      </c>
      <c r="F1605" s="326"/>
      <c r="G1605" s="326"/>
      <c r="H1605" s="326"/>
      <c r="I1605" s="326"/>
      <c r="J1605" s="644">
        <v>1135</v>
      </c>
      <c r="K1605" s="326">
        <f t="shared" si="42"/>
        <v>2270</v>
      </c>
    </row>
    <row r="1606" spans="1:11">
      <c r="A1606" s="607" t="s">
        <v>1866</v>
      </c>
      <c r="B1606" s="607"/>
      <c r="C1606" s="607"/>
      <c r="D1606" s="607"/>
      <c r="E1606" s="607"/>
      <c r="F1606" s="607"/>
      <c r="G1606" s="607"/>
      <c r="H1606" s="607"/>
      <c r="I1606" s="607"/>
      <c r="J1606" s="607"/>
      <c r="K1606" s="608"/>
    </row>
    <row r="1607" spans="1:11">
      <c r="A1607" s="645"/>
      <c r="B1607" s="645"/>
      <c r="C1607" s="645"/>
      <c r="D1607" s="645"/>
      <c r="E1607" s="645"/>
      <c r="F1607" s="645"/>
      <c r="G1607" s="645"/>
      <c r="H1607" s="645"/>
      <c r="I1607" s="645"/>
      <c r="J1607" s="645"/>
      <c r="K1607" s="646"/>
    </row>
    <row r="1608" spans="1:11">
      <c r="A1608" s="645"/>
      <c r="B1608" s="645"/>
      <c r="C1608" s="645"/>
      <c r="D1608" s="645"/>
      <c r="E1608" s="645"/>
      <c r="F1608" s="645"/>
      <c r="G1608" s="645"/>
      <c r="H1608" s="645"/>
      <c r="I1608" s="645"/>
      <c r="J1608" s="645"/>
      <c r="K1608" s="646"/>
    </row>
    <row r="1609" spans="1:11" ht="16.5">
      <c r="A1609" s="647">
        <v>1</v>
      </c>
      <c r="B1609" s="648"/>
      <c r="C1609" s="649" t="s">
        <v>1867</v>
      </c>
      <c r="D1609" s="650" t="s">
        <v>555</v>
      </c>
      <c r="E1609" s="326"/>
      <c r="F1609" s="326"/>
      <c r="G1609" s="326"/>
      <c r="H1609" s="326"/>
      <c r="I1609" s="248">
        <v>1</v>
      </c>
      <c r="J1609" s="248">
        <v>0</v>
      </c>
      <c r="K1609" s="326">
        <f t="shared" si="42"/>
        <v>0</v>
      </c>
    </row>
    <row r="1610" spans="1:11" ht="16.5">
      <c r="A1610" s="651">
        <v>2</v>
      </c>
      <c r="B1610" s="638" t="s">
        <v>1868</v>
      </c>
      <c r="C1610" s="639" t="s">
        <v>1869</v>
      </c>
      <c r="D1610" s="640" t="s">
        <v>1732</v>
      </c>
      <c r="E1610" s="326"/>
      <c r="F1610" s="326"/>
      <c r="G1610" s="326"/>
      <c r="H1610" s="326"/>
      <c r="I1610" s="641">
        <v>4</v>
      </c>
      <c r="J1610" s="249">
        <v>550</v>
      </c>
      <c r="K1610" s="326">
        <f t="shared" si="42"/>
        <v>2200</v>
      </c>
    </row>
    <row r="1611" spans="1:11" ht="16.5">
      <c r="A1611" s="651">
        <v>3</v>
      </c>
      <c r="B1611" s="638" t="s">
        <v>1870</v>
      </c>
      <c r="C1611" s="639" t="s">
        <v>1871</v>
      </c>
      <c r="D1611" s="640" t="s">
        <v>1732</v>
      </c>
      <c r="E1611" s="326"/>
      <c r="F1611" s="326"/>
      <c r="G1611" s="326"/>
      <c r="H1611" s="326"/>
      <c r="I1611" s="641">
        <v>1</v>
      </c>
      <c r="J1611" s="249">
        <v>900</v>
      </c>
      <c r="K1611" s="326">
        <f t="shared" si="42"/>
        <v>900</v>
      </c>
    </row>
    <row r="1612" spans="1:11" ht="16.5">
      <c r="A1612" s="647">
        <v>4</v>
      </c>
      <c r="B1612" s="638" t="s">
        <v>1872</v>
      </c>
      <c r="C1612" s="639" t="s">
        <v>1873</v>
      </c>
      <c r="D1612" s="640" t="s">
        <v>1732</v>
      </c>
      <c r="E1612" s="652"/>
      <c r="F1612" s="326"/>
      <c r="G1612" s="326"/>
      <c r="H1612" s="326"/>
      <c r="I1612" s="652">
        <v>1</v>
      </c>
      <c r="J1612" s="249">
        <v>11036</v>
      </c>
      <c r="K1612" s="326">
        <f>J1612*(I1612+E1612)</f>
        <v>11036</v>
      </c>
    </row>
    <row r="1613" spans="1:11" ht="16.5">
      <c r="A1613" s="647">
        <v>5</v>
      </c>
      <c r="B1613" s="638" t="s">
        <v>1874</v>
      </c>
      <c r="C1613" s="639" t="s">
        <v>1875</v>
      </c>
      <c r="D1613" s="640" t="s">
        <v>1732</v>
      </c>
      <c r="E1613" s="641"/>
      <c r="F1613" s="326"/>
      <c r="G1613" s="326"/>
      <c r="H1613" s="326"/>
      <c r="I1613" s="641">
        <v>1</v>
      </c>
      <c r="J1613" s="249">
        <v>297</v>
      </c>
      <c r="K1613" s="326">
        <f>J1613*(I1613+E1613)</f>
        <v>297</v>
      </c>
    </row>
    <row r="1614" spans="1:11" ht="16.5">
      <c r="A1614" s="651">
        <v>6</v>
      </c>
      <c r="B1614" s="638" t="s">
        <v>1876</v>
      </c>
      <c r="C1614" s="639" t="s">
        <v>1877</v>
      </c>
      <c r="D1614" s="640" t="s">
        <v>1732</v>
      </c>
      <c r="E1614" s="641"/>
      <c r="F1614" s="326"/>
      <c r="G1614" s="326"/>
      <c r="H1614" s="326"/>
      <c r="I1614" s="641">
        <v>1</v>
      </c>
      <c r="J1614" s="249">
        <v>3330</v>
      </c>
      <c r="K1614" s="326">
        <f>J1614*(I1614+E1614)</f>
        <v>3330</v>
      </c>
    </row>
    <row r="1615" spans="1:11" ht="16.5">
      <c r="A1615" s="651">
        <v>7</v>
      </c>
      <c r="B1615" s="638" t="s">
        <v>1878</v>
      </c>
      <c r="C1615" s="639" t="s">
        <v>1879</v>
      </c>
      <c r="D1615" s="640" t="s">
        <v>1732</v>
      </c>
      <c r="E1615" s="641"/>
      <c r="F1615" s="326"/>
      <c r="G1615" s="326"/>
      <c r="H1615" s="326"/>
      <c r="I1615" s="641">
        <v>1</v>
      </c>
      <c r="J1615" s="249">
        <v>5157</v>
      </c>
      <c r="K1615" s="326">
        <f>J1615*(I1615+E1615)</f>
        <v>5157</v>
      </c>
    </row>
    <row r="1616" spans="1:11" ht="16.5">
      <c r="A1616" s="647">
        <v>8</v>
      </c>
      <c r="B1616" s="638" t="s">
        <v>1880</v>
      </c>
      <c r="C1616" s="639" t="s">
        <v>1881</v>
      </c>
      <c r="D1616" s="640" t="s">
        <v>1732</v>
      </c>
      <c r="E1616" s="326"/>
      <c r="F1616" s="326"/>
      <c r="G1616" s="326"/>
      <c r="H1616" s="326"/>
      <c r="I1616" s="652">
        <v>1</v>
      </c>
      <c r="J1616" s="249">
        <v>14062.5</v>
      </c>
      <c r="K1616" s="326">
        <f t="shared" si="42"/>
        <v>14062.5</v>
      </c>
    </row>
    <row r="1617" spans="1:11" ht="16.5">
      <c r="A1617" s="647">
        <v>9</v>
      </c>
      <c r="B1617" s="638" t="s">
        <v>1882</v>
      </c>
      <c r="C1617" s="639" t="s">
        <v>1883</v>
      </c>
      <c r="D1617" s="640" t="s">
        <v>1732</v>
      </c>
      <c r="E1617" s="326"/>
      <c r="F1617" s="326"/>
      <c r="G1617" s="326"/>
      <c r="H1617" s="326"/>
      <c r="I1617" s="641">
        <v>1</v>
      </c>
      <c r="J1617" s="249">
        <v>16312</v>
      </c>
      <c r="K1617" s="326">
        <f t="shared" si="42"/>
        <v>16312</v>
      </c>
    </row>
    <row r="1618" spans="1:11" ht="24">
      <c r="A1618" s="647">
        <v>10</v>
      </c>
      <c r="B1618" s="638" t="s">
        <v>1884</v>
      </c>
      <c r="C1618" s="639" t="s">
        <v>1885</v>
      </c>
      <c r="D1618" s="640" t="s">
        <v>1732</v>
      </c>
      <c r="E1618" s="426"/>
      <c r="F1618" s="326"/>
      <c r="G1618" s="326"/>
      <c r="H1618" s="326"/>
      <c r="I1618" s="641">
        <v>1</v>
      </c>
      <c r="J1618" s="249">
        <v>12733</v>
      </c>
      <c r="K1618" s="326">
        <f t="shared" ref="K1618:K1687" si="43">J1618*(I1618+E1618)</f>
        <v>12733</v>
      </c>
    </row>
    <row r="1619" spans="1:11">
      <c r="A1619" s="653" t="s">
        <v>1886</v>
      </c>
      <c r="B1619" s="653"/>
      <c r="C1619" s="653"/>
      <c r="D1619" s="653"/>
      <c r="E1619" s="653"/>
      <c r="F1619" s="653"/>
      <c r="G1619" s="653"/>
      <c r="H1619" s="653"/>
      <c r="I1619" s="653"/>
      <c r="J1619" s="653"/>
      <c r="K1619" s="654"/>
    </row>
    <row r="1620" spans="1:11">
      <c r="A1620" s="655"/>
      <c r="B1620" s="655"/>
      <c r="C1620" s="655"/>
      <c r="D1620" s="655"/>
      <c r="E1620" s="655"/>
      <c r="F1620" s="655"/>
      <c r="G1620" s="655"/>
      <c r="H1620" s="655"/>
      <c r="I1620" s="655"/>
      <c r="J1620" s="655"/>
      <c r="K1620" s="656"/>
    </row>
    <row r="1621" spans="1:11" ht="16.5">
      <c r="A1621" s="556" t="s">
        <v>1535</v>
      </c>
      <c r="B1621" s="557" t="s">
        <v>335</v>
      </c>
      <c r="C1621" s="556" t="s">
        <v>1536</v>
      </c>
      <c r="D1621" s="326" t="s">
        <v>3</v>
      </c>
      <c r="E1621" s="558" t="s">
        <v>4</v>
      </c>
      <c r="F1621" s="559"/>
      <c r="G1621" s="559"/>
      <c r="H1621" s="559"/>
      <c r="I1621" s="560"/>
      <c r="J1621" s="561" t="s">
        <v>1537</v>
      </c>
      <c r="K1621" s="561" t="s">
        <v>243</v>
      </c>
    </row>
    <row r="1622" spans="1:11" ht="16.5">
      <c r="A1622" s="562"/>
      <c r="B1622" s="563"/>
      <c r="C1622" s="562"/>
      <c r="D1622" s="564"/>
      <c r="E1622" s="565" t="s">
        <v>5</v>
      </c>
      <c r="F1622" s="565" t="s">
        <v>1538</v>
      </c>
      <c r="G1622" s="565" t="s">
        <v>7</v>
      </c>
      <c r="H1622" s="565" t="s">
        <v>1539</v>
      </c>
      <c r="I1622" s="565" t="s">
        <v>9</v>
      </c>
      <c r="J1622" s="566"/>
      <c r="K1622" s="566"/>
    </row>
    <row r="1623" spans="1:11" ht="16.5">
      <c r="A1623" s="155">
        <v>1</v>
      </c>
      <c r="B1623" s="155" t="s">
        <v>258</v>
      </c>
      <c r="C1623" s="657" t="s">
        <v>259</v>
      </c>
      <c r="D1623" s="586" t="s">
        <v>377</v>
      </c>
      <c r="E1623" s="658" t="s">
        <v>1887</v>
      </c>
      <c r="F1623" s="659"/>
      <c r="G1623" s="326"/>
      <c r="H1623" s="659"/>
      <c r="I1623" s="326"/>
      <c r="J1623" s="567">
        <v>82.5</v>
      </c>
      <c r="K1623" s="326">
        <f t="shared" si="43"/>
        <v>27307.5</v>
      </c>
    </row>
    <row r="1624" spans="1:11" ht="16.5">
      <c r="A1624" s="155">
        <v>2</v>
      </c>
      <c r="B1624" s="155" t="s">
        <v>258</v>
      </c>
      <c r="C1624" s="660" t="s">
        <v>1888</v>
      </c>
      <c r="D1624" s="586" t="s">
        <v>377</v>
      </c>
      <c r="E1624" s="661" t="s">
        <v>1889</v>
      </c>
      <c r="F1624" s="326"/>
      <c r="G1624" s="326"/>
      <c r="H1624" s="659"/>
      <c r="I1624" s="326"/>
      <c r="J1624" s="567">
        <v>50</v>
      </c>
      <c r="K1624" s="326">
        <f t="shared" si="43"/>
        <v>95200</v>
      </c>
    </row>
    <row r="1625" spans="1:11" ht="16.5">
      <c r="A1625" s="155">
        <v>3</v>
      </c>
      <c r="B1625" s="662" t="s">
        <v>258</v>
      </c>
      <c r="C1625" s="663" t="s">
        <v>1890</v>
      </c>
      <c r="D1625" s="586" t="s">
        <v>562</v>
      </c>
      <c r="E1625" s="661" t="s">
        <v>1891</v>
      </c>
      <c r="F1625" s="326"/>
      <c r="G1625" s="326"/>
      <c r="H1625" s="659"/>
      <c r="I1625" s="326"/>
      <c r="J1625" s="567">
        <v>82500</v>
      </c>
      <c r="K1625" s="326">
        <f t="shared" si="43"/>
        <v>107250</v>
      </c>
    </row>
    <row r="1626" spans="1:11" ht="16.5">
      <c r="A1626" s="155">
        <v>4</v>
      </c>
      <c r="B1626" s="664" t="s">
        <v>1892</v>
      </c>
      <c r="C1626" s="663" t="s">
        <v>1893</v>
      </c>
      <c r="D1626" s="586" t="s">
        <v>377</v>
      </c>
      <c r="E1626" s="661">
        <v>2010</v>
      </c>
      <c r="F1626" s="326"/>
      <c r="G1626" s="326"/>
      <c r="H1626" s="659"/>
      <c r="I1626" s="326"/>
      <c r="J1626" s="567">
        <v>76.5</v>
      </c>
      <c r="K1626" s="326">
        <f t="shared" si="43"/>
        <v>153765</v>
      </c>
    </row>
    <row r="1627" spans="1:11" ht="16.5">
      <c r="A1627" s="155">
        <v>5</v>
      </c>
      <c r="B1627" s="664" t="s">
        <v>1302</v>
      </c>
      <c r="C1627" s="665" t="s">
        <v>1894</v>
      </c>
      <c r="D1627" s="586" t="s">
        <v>289</v>
      </c>
      <c r="E1627" s="661" t="s">
        <v>1895</v>
      </c>
      <c r="F1627" s="326"/>
      <c r="G1627" s="326"/>
      <c r="H1627" s="659"/>
      <c r="I1627" s="326"/>
      <c r="J1627" s="567">
        <v>10</v>
      </c>
      <c r="K1627" s="326">
        <f t="shared" si="43"/>
        <v>2170</v>
      </c>
    </row>
    <row r="1628" spans="1:11" ht="16.5">
      <c r="A1628" s="155">
        <v>6</v>
      </c>
      <c r="B1628" s="662" t="s">
        <v>1892</v>
      </c>
      <c r="C1628" s="657" t="s">
        <v>1896</v>
      </c>
      <c r="D1628" s="586" t="s">
        <v>928</v>
      </c>
      <c r="E1628" s="661">
        <v>0.99</v>
      </c>
      <c r="F1628" s="326"/>
      <c r="G1628" s="326"/>
      <c r="H1628" s="659"/>
      <c r="I1628" s="326"/>
      <c r="J1628" s="567">
        <v>85125</v>
      </c>
      <c r="K1628" s="326">
        <f t="shared" si="43"/>
        <v>84273.75</v>
      </c>
    </row>
    <row r="1629" spans="1:11" ht="16.5">
      <c r="A1629" s="155">
        <v>7</v>
      </c>
      <c r="B1629" s="662" t="s">
        <v>1897</v>
      </c>
      <c r="C1629" s="657" t="s">
        <v>1898</v>
      </c>
      <c r="D1629" s="586" t="s">
        <v>1899</v>
      </c>
      <c r="E1629" s="661">
        <v>0.71</v>
      </c>
      <c r="F1629" s="326"/>
      <c r="G1629" s="326"/>
      <c r="H1629" s="659"/>
      <c r="I1629" s="326"/>
      <c r="J1629" s="567">
        <v>29841</v>
      </c>
      <c r="K1629" s="326">
        <f t="shared" si="43"/>
        <v>21187.11</v>
      </c>
    </row>
    <row r="1630" spans="1:11" ht="16.5">
      <c r="A1630" s="155">
        <v>8</v>
      </c>
      <c r="B1630" s="664" t="s">
        <v>1900</v>
      </c>
      <c r="C1630" s="657" t="s">
        <v>1901</v>
      </c>
      <c r="D1630" s="586" t="s">
        <v>1899</v>
      </c>
      <c r="E1630" s="661">
        <v>0.66600000000000004</v>
      </c>
      <c r="F1630" s="326"/>
      <c r="G1630" s="326"/>
      <c r="H1630" s="659"/>
      <c r="I1630" s="326"/>
      <c r="J1630" s="567">
        <v>27000</v>
      </c>
      <c r="K1630" s="326">
        <f t="shared" si="43"/>
        <v>17982</v>
      </c>
    </row>
    <row r="1631" spans="1:11" ht="16.5">
      <c r="A1631" s="155">
        <v>9</v>
      </c>
      <c r="B1631" s="664" t="s">
        <v>1902</v>
      </c>
      <c r="C1631" s="657" t="s">
        <v>1903</v>
      </c>
      <c r="D1631" s="586" t="s">
        <v>21</v>
      </c>
      <c r="E1631" s="661">
        <v>1000</v>
      </c>
      <c r="F1631" s="326"/>
      <c r="G1631" s="326"/>
      <c r="H1631" s="659"/>
      <c r="I1631" s="326"/>
      <c r="J1631" s="567">
        <v>3.38</v>
      </c>
      <c r="K1631" s="326">
        <f t="shared" si="43"/>
        <v>3380</v>
      </c>
    </row>
    <row r="1632" spans="1:11" ht="16.5">
      <c r="A1632" s="155">
        <v>10</v>
      </c>
      <c r="B1632" s="664" t="s">
        <v>1904</v>
      </c>
      <c r="C1632" s="657" t="s">
        <v>1905</v>
      </c>
      <c r="D1632" s="586" t="s">
        <v>1899</v>
      </c>
      <c r="E1632" s="661" t="s">
        <v>1906</v>
      </c>
      <c r="F1632" s="326"/>
      <c r="G1632" s="326"/>
      <c r="H1632" s="659"/>
      <c r="I1632" s="326"/>
      <c r="J1632" s="567">
        <v>116905</v>
      </c>
      <c r="K1632" s="326">
        <f t="shared" si="43"/>
        <v>1146978.3359999999</v>
      </c>
    </row>
    <row r="1633" spans="1:11" ht="16.5">
      <c r="A1633" s="155">
        <v>11</v>
      </c>
      <c r="B1633" s="662" t="s">
        <v>1907</v>
      </c>
      <c r="C1633" s="657" t="s">
        <v>1908</v>
      </c>
      <c r="D1633" s="586" t="s">
        <v>589</v>
      </c>
      <c r="E1633" s="661" t="s">
        <v>1909</v>
      </c>
      <c r="F1633" s="326"/>
      <c r="G1633" s="326"/>
      <c r="H1633" s="659"/>
      <c r="I1633" s="326"/>
      <c r="J1633" s="666">
        <v>116.905</v>
      </c>
      <c r="K1633" s="326">
        <f t="shared" si="43"/>
        <v>8166.0480600000001</v>
      </c>
    </row>
    <row r="1634" spans="1:11" ht="16.5">
      <c r="A1634" s="155">
        <v>12</v>
      </c>
      <c r="B1634" s="664" t="s">
        <v>1910</v>
      </c>
      <c r="C1634" s="657" t="s">
        <v>1911</v>
      </c>
      <c r="D1634" s="586" t="s">
        <v>589</v>
      </c>
      <c r="E1634" s="594">
        <v>28.625</v>
      </c>
      <c r="F1634" s="326"/>
      <c r="G1634" s="326"/>
      <c r="H1634" s="659"/>
      <c r="I1634" s="326"/>
      <c r="J1634" s="666">
        <v>116.905</v>
      </c>
      <c r="K1634" s="326">
        <f t="shared" si="43"/>
        <v>3346.4056249999999</v>
      </c>
    </row>
    <row r="1635" spans="1:11" ht="16.5">
      <c r="A1635" s="155">
        <v>13</v>
      </c>
      <c r="B1635" s="662" t="s">
        <v>1912</v>
      </c>
      <c r="C1635" s="657" t="s">
        <v>1913</v>
      </c>
      <c r="D1635" s="586" t="s">
        <v>589</v>
      </c>
      <c r="E1635" s="594">
        <v>40.305</v>
      </c>
      <c r="F1635" s="326"/>
      <c r="G1635" s="326"/>
      <c r="H1635" s="659"/>
      <c r="I1635" s="326"/>
      <c r="J1635" s="666">
        <v>116.905</v>
      </c>
      <c r="K1635" s="326">
        <f t="shared" si="43"/>
        <v>4711.856025</v>
      </c>
    </row>
    <row r="1636" spans="1:11" ht="16.5">
      <c r="A1636" s="155">
        <v>14</v>
      </c>
      <c r="B1636" s="664" t="s">
        <v>1562</v>
      </c>
      <c r="C1636" s="657" t="s">
        <v>1914</v>
      </c>
      <c r="D1636" s="586" t="s">
        <v>589</v>
      </c>
      <c r="E1636" s="661" t="s">
        <v>1915</v>
      </c>
      <c r="F1636" s="326"/>
      <c r="G1636" s="326"/>
      <c r="H1636" s="659"/>
      <c r="I1636" s="326"/>
      <c r="J1636" s="666">
        <v>116.905</v>
      </c>
      <c r="K1636" s="326">
        <f t="shared" si="43"/>
        <v>6068.0709299999999</v>
      </c>
    </row>
    <row r="1637" spans="1:11" ht="16.5">
      <c r="A1637" s="155">
        <v>15</v>
      </c>
      <c r="B1637" s="662" t="s">
        <v>1916</v>
      </c>
      <c r="C1637" s="657" t="s">
        <v>1917</v>
      </c>
      <c r="D1637" s="586" t="s">
        <v>589</v>
      </c>
      <c r="E1637" s="594">
        <v>5.3719999999999999</v>
      </c>
      <c r="F1637" s="326"/>
      <c r="G1637" s="326"/>
      <c r="H1637" s="659"/>
      <c r="I1637" s="326"/>
      <c r="J1637" s="666">
        <v>116.905</v>
      </c>
      <c r="K1637" s="326">
        <f t="shared" si="43"/>
        <v>628.01365999999996</v>
      </c>
    </row>
    <row r="1638" spans="1:11" ht="16.5">
      <c r="A1638" s="155">
        <v>16</v>
      </c>
      <c r="B1638" s="664" t="s">
        <v>1918</v>
      </c>
      <c r="C1638" s="657" t="s">
        <v>1919</v>
      </c>
      <c r="D1638" s="586" t="s">
        <v>589</v>
      </c>
      <c r="E1638" s="667" t="s">
        <v>1920</v>
      </c>
      <c r="F1638" s="326"/>
      <c r="G1638" s="326"/>
      <c r="H1638" s="659"/>
      <c r="I1638" s="326"/>
      <c r="J1638" s="666">
        <v>116.905</v>
      </c>
      <c r="K1638" s="326">
        <f t="shared" si="43"/>
        <v>36.240549999999999</v>
      </c>
    </row>
    <row r="1639" spans="1:11" ht="16.5">
      <c r="A1639" s="155">
        <v>17</v>
      </c>
      <c r="B1639" s="662" t="s">
        <v>1921</v>
      </c>
      <c r="C1639" s="657" t="s">
        <v>1922</v>
      </c>
      <c r="D1639" s="586" t="s">
        <v>589</v>
      </c>
      <c r="E1639" s="661" t="s">
        <v>1923</v>
      </c>
      <c r="F1639" s="326"/>
      <c r="G1639" s="326"/>
      <c r="H1639" s="659"/>
      <c r="I1639" s="326"/>
      <c r="J1639" s="666">
        <v>116.905</v>
      </c>
      <c r="K1639" s="326">
        <f t="shared" si="43"/>
        <v>9978.0755600000011</v>
      </c>
    </row>
    <row r="1640" spans="1:11" ht="16.5">
      <c r="A1640" s="155">
        <v>18</v>
      </c>
      <c r="B1640" s="662" t="s">
        <v>1924</v>
      </c>
      <c r="C1640" s="657" t="s">
        <v>1925</v>
      </c>
      <c r="D1640" s="586" t="s">
        <v>589</v>
      </c>
      <c r="E1640" s="661" t="s">
        <v>1926</v>
      </c>
      <c r="F1640" s="326"/>
      <c r="G1640" s="326"/>
      <c r="H1640" s="659"/>
      <c r="I1640" s="326"/>
      <c r="J1640" s="666">
        <v>116.905</v>
      </c>
      <c r="K1640" s="326">
        <f t="shared" si="43"/>
        <v>572.83450000000005</v>
      </c>
    </row>
    <row r="1641" spans="1:11" ht="16.5">
      <c r="A1641" s="155">
        <v>19</v>
      </c>
      <c r="B1641" s="664" t="s">
        <v>1927</v>
      </c>
      <c r="C1641" s="657" t="s">
        <v>1928</v>
      </c>
      <c r="D1641" s="586" t="s">
        <v>589</v>
      </c>
      <c r="E1641" s="661" t="s">
        <v>1929</v>
      </c>
      <c r="F1641" s="326"/>
      <c r="G1641" s="326"/>
      <c r="H1641" s="659"/>
      <c r="I1641" s="326"/>
      <c r="J1641" s="666">
        <v>116.905</v>
      </c>
      <c r="K1641" s="326">
        <f t="shared" si="43"/>
        <v>631.28700000000003</v>
      </c>
    </row>
    <row r="1642" spans="1:11" ht="16.5">
      <c r="A1642" s="155">
        <v>20</v>
      </c>
      <c r="B1642" s="664" t="s">
        <v>1924</v>
      </c>
      <c r="C1642" s="657" t="s">
        <v>1930</v>
      </c>
      <c r="D1642" s="586" t="s">
        <v>589</v>
      </c>
      <c r="E1642" s="661" t="s">
        <v>1931</v>
      </c>
      <c r="F1642" s="326"/>
      <c r="G1642" s="326"/>
      <c r="H1642" s="659"/>
      <c r="I1642" s="326"/>
      <c r="J1642" s="666">
        <v>116.905</v>
      </c>
      <c r="K1642" s="326">
        <f t="shared" si="43"/>
        <v>400.98415</v>
      </c>
    </row>
    <row r="1643" spans="1:11" ht="16.5">
      <c r="A1643" s="155">
        <v>21</v>
      </c>
      <c r="B1643" s="664" t="s">
        <v>1932</v>
      </c>
      <c r="C1643" s="660" t="s">
        <v>1933</v>
      </c>
      <c r="D1643" s="586" t="s">
        <v>589</v>
      </c>
      <c r="E1643" s="661" t="s">
        <v>1934</v>
      </c>
      <c r="F1643" s="326"/>
      <c r="G1643" s="326"/>
      <c r="H1643" s="659"/>
      <c r="I1643" s="326"/>
      <c r="J1643" s="666">
        <v>116.905</v>
      </c>
      <c r="K1643" s="326">
        <f t="shared" si="43"/>
        <v>1015.553735</v>
      </c>
    </row>
    <row r="1644" spans="1:11" ht="26.25">
      <c r="A1644" s="155">
        <v>22</v>
      </c>
      <c r="B1644" s="662" t="s">
        <v>1935</v>
      </c>
      <c r="C1644" s="663" t="s">
        <v>1936</v>
      </c>
      <c r="D1644" s="668" t="s">
        <v>1899</v>
      </c>
      <c r="E1644" s="661" t="s">
        <v>1937</v>
      </c>
      <c r="F1644" s="326"/>
      <c r="G1644" s="326"/>
      <c r="H1644" s="659"/>
      <c r="I1644" s="326"/>
      <c r="J1644" s="669">
        <v>73775</v>
      </c>
      <c r="K1644" s="326">
        <f t="shared" si="43"/>
        <v>28477.15</v>
      </c>
    </row>
    <row r="1645" spans="1:11" ht="16.5">
      <c r="A1645" s="155">
        <v>23</v>
      </c>
      <c r="B1645" s="662" t="s">
        <v>1938</v>
      </c>
      <c r="C1645" s="663" t="s">
        <v>1939</v>
      </c>
      <c r="D1645" s="586" t="s">
        <v>1899</v>
      </c>
      <c r="E1645" s="661">
        <v>3.5870000000000002</v>
      </c>
      <c r="F1645" s="326"/>
      <c r="G1645" s="326"/>
      <c r="H1645" s="659"/>
      <c r="I1645" s="326"/>
      <c r="J1645" s="567">
        <v>76250</v>
      </c>
      <c r="K1645" s="326">
        <f t="shared" si="43"/>
        <v>273508.75</v>
      </c>
    </row>
    <row r="1646" spans="1:11" ht="16.5">
      <c r="A1646" s="155">
        <v>24</v>
      </c>
      <c r="B1646" s="664" t="s">
        <v>1940</v>
      </c>
      <c r="C1646" s="663" t="s">
        <v>1941</v>
      </c>
      <c r="D1646" s="586" t="s">
        <v>1899</v>
      </c>
      <c r="E1646" s="661">
        <v>4.0650000000000004</v>
      </c>
      <c r="F1646" s="326"/>
      <c r="G1646" s="326"/>
      <c r="H1646" s="659"/>
      <c r="I1646" s="326"/>
      <c r="J1646" s="567">
        <v>76250</v>
      </c>
      <c r="K1646" s="326">
        <f t="shared" si="43"/>
        <v>309956.25000000006</v>
      </c>
    </row>
    <row r="1647" spans="1:11" ht="16.5">
      <c r="A1647" s="155">
        <v>25</v>
      </c>
      <c r="B1647" s="664" t="s">
        <v>268</v>
      </c>
      <c r="C1647" s="657" t="s">
        <v>1942</v>
      </c>
      <c r="D1647" s="586" t="s">
        <v>21</v>
      </c>
      <c r="E1647" s="661" t="s">
        <v>1943</v>
      </c>
      <c r="F1647" s="326"/>
      <c r="G1647" s="326"/>
      <c r="H1647" s="659"/>
      <c r="I1647" s="326"/>
      <c r="J1647" s="567">
        <v>80</v>
      </c>
      <c r="K1647" s="326">
        <f t="shared" si="43"/>
        <v>8160</v>
      </c>
    </row>
    <row r="1648" spans="1:11" ht="16.5">
      <c r="A1648" s="155">
        <v>26</v>
      </c>
      <c r="B1648" s="662" t="s">
        <v>266</v>
      </c>
      <c r="C1648" s="657" t="s">
        <v>1944</v>
      </c>
      <c r="D1648" s="586" t="s">
        <v>21</v>
      </c>
      <c r="E1648" s="661" t="s">
        <v>1945</v>
      </c>
      <c r="F1648" s="326"/>
      <c r="G1648" s="326"/>
      <c r="H1648" s="659"/>
      <c r="I1648" s="326"/>
      <c r="J1648" s="567">
        <v>40</v>
      </c>
      <c r="K1648" s="326">
        <f t="shared" si="43"/>
        <v>2480</v>
      </c>
    </row>
    <row r="1649" spans="1:11" ht="16.5">
      <c r="A1649" s="155">
        <v>27</v>
      </c>
      <c r="B1649" s="664" t="s">
        <v>274</v>
      </c>
      <c r="C1649" s="657" t="s">
        <v>1946</v>
      </c>
      <c r="D1649" s="586" t="s">
        <v>21</v>
      </c>
      <c r="E1649" s="661" t="s">
        <v>1947</v>
      </c>
      <c r="F1649" s="326"/>
      <c r="G1649" s="326"/>
      <c r="H1649" s="659"/>
      <c r="I1649" s="326"/>
      <c r="J1649" s="567">
        <v>30</v>
      </c>
      <c r="K1649" s="326">
        <f t="shared" si="43"/>
        <v>690</v>
      </c>
    </row>
    <row r="1650" spans="1:11" ht="16.5">
      <c r="A1650" s="155">
        <v>28</v>
      </c>
      <c r="B1650" s="664" t="s">
        <v>1171</v>
      </c>
      <c r="C1650" s="657" t="s">
        <v>1948</v>
      </c>
      <c r="D1650" s="586" t="s">
        <v>21</v>
      </c>
      <c r="E1650" s="594">
        <v>0</v>
      </c>
      <c r="F1650" s="326"/>
      <c r="G1650" s="326"/>
      <c r="H1650" s="659"/>
      <c r="I1650" s="326"/>
      <c r="J1650" s="567">
        <v>464</v>
      </c>
      <c r="K1650" s="326">
        <f t="shared" si="43"/>
        <v>0</v>
      </c>
    </row>
    <row r="1651" spans="1:11" ht="26.25">
      <c r="A1651" s="155">
        <v>29</v>
      </c>
      <c r="B1651" s="664" t="s">
        <v>1949</v>
      </c>
      <c r="C1651" s="660" t="s">
        <v>1950</v>
      </c>
      <c r="D1651" s="586" t="s">
        <v>555</v>
      </c>
      <c r="E1651" s="661" t="s">
        <v>1951</v>
      </c>
      <c r="F1651" s="326"/>
      <c r="G1651" s="326"/>
      <c r="H1651" s="659"/>
      <c r="I1651" s="326"/>
      <c r="J1651" s="567">
        <v>9363.75</v>
      </c>
      <c r="K1651" s="326">
        <f t="shared" si="43"/>
        <v>18727.5</v>
      </c>
    </row>
    <row r="1652" spans="1:11" ht="16.5">
      <c r="A1652" s="155">
        <v>30</v>
      </c>
      <c r="B1652" s="664" t="s">
        <v>1581</v>
      </c>
      <c r="C1652" s="663" t="s">
        <v>1952</v>
      </c>
      <c r="D1652" s="586" t="s">
        <v>555</v>
      </c>
      <c r="E1652" s="661" t="s">
        <v>1953</v>
      </c>
      <c r="F1652" s="326"/>
      <c r="G1652" s="326"/>
      <c r="H1652" s="659"/>
      <c r="I1652" s="326"/>
      <c r="J1652" s="567">
        <v>1475.5</v>
      </c>
      <c r="K1652" s="326">
        <f t="shared" si="43"/>
        <v>28034.5</v>
      </c>
    </row>
    <row r="1653" spans="1:11" ht="16.5">
      <c r="A1653" s="155">
        <v>31</v>
      </c>
      <c r="B1653" s="662" t="s">
        <v>1954</v>
      </c>
      <c r="C1653" s="665" t="s">
        <v>1955</v>
      </c>
      <c r="D1653" s="586" t="s">
        <v>555</v>
      </c>
      <c r="E1653" s="661">
        <v>15</v>
      </c>
      <c r="F1653" s="326"/>
      <c r="G1653" s="326"/>
      <c r="H1653" s="659"/>
      <c r="I1653" s="326"/>
      <c r="J1653" s="567">
        <v>2258.65</v>
      </c>
      <c r="K1653" s="326">
        <f t="shared" si="43"/>
        <v>33879.75</v>
      </c>
    </row>
    <row r="1654" spans="1:11" ht="16.5">
      <c r="A1654" s="155">
        <v>32</v>
      </c>
      <c r="B1654" s="662" t="s">
        <v>1171</v>
      </c>
      <c r="C1654" s="665" t="s">
        <v>1956</v>
      </c>
      <c r="D1654" s="586" t="s">
        <v>1763</v>
      </c>
      <c r="E1654" s="661" t="s">
        <v>1957</v>
      </c>
      <c r="F1654" s="326"/>
      <c r="G1654" s="326"/>
      <c r="H1654" s="659"/>
      <c r="I1654" s="326"/>
      <c r="J1654" s="567">
        <v>464</v>
      </c>
      <c r="K1654" s="326">
        <f t="shared" si="43"/>
        <v>72848</v>
      </c>
    </row>
    <row r="1655" spans="1:11" ht="16.5">
      <c r="A1655" s="155">
        <v>33</v>
      </c>
      <c r="B1655" s="662" t="s">
        <v>256</v>
      </c>
      <c r="C1655" s="663" t="s">
        <v>1958</v>
      </c>
      <c r="D1655" s="586" t="s">
        <v>1763</v>
      </c>
      <c r="E1655" s="661" t="s">
        <v>1959</v>
      </c>
      <c r="F1655" s="326"/>
      <c r="G1655" s="326"/>
      <c r="H1655" s="659"/>
      <c r="I1655" s="326"/>
      <c r="J1655" s="567">
        <v>300</v>
      </c>
      <c r="K1655" s="326">
        <f t="shared" si="43"/>
        <v>166500</v>
      </c>
    </row>
    <row r="1656" spans="1:11" ht="30">
      <c r="A1656" s="155">
        <v>34</v>
      </c>
      <c r="B1656" s="662" t="s">
        <v>270</v>
      </c>
      <c r="C1656" s="127" t="s">
        <v>1960</v>
      </c>
      <c r="D1656" s="586" t="s">
        <v>1763</v>
      </c>
      <c r="E1656" s="661" t="s">
        <v>1961</v>
      </c>
      <c r="F1656" s="326"/>
      <c r="G1656" s="326"/>
      <c r="H1656" s="659"/>
      <c r="I1656" s="326"/>
      <c r="J1656" s="567">
        <v>9555.64</v>
      </c>
      <c r="K1656" s="326">
        <f t="shared" si="43"/>
        <v>57333.84</v>
      </c>
    </row>
    <row r="1657" spans="1:11" ht="16.5">
      <c r="A1657" s="155">
        <v>35</v>
      </c>
      <c r="B1657" s="337"/>
      <c r="C1657" s="657" t="s">
        <v>1962</v>
      </c>
      <c r="D1657" s="586" t="s">
        <v>377</v>
      </c>
      <c r="E1657" s="661">
        <v>280</v>
      </c>
      <c r="F1657" s="326"/>
      <c r="G1657" s="326"/>
      <c r="H1657" s="659"/>
      <c r="I1657" s="326"/>
      <c r="J1657" s="567">
        <v>355.95</v>
      </c>
      <c r="K1657" s="326">
        <f t="shared" si="43"/>
        <v>99666</v>
      </c>
    </row>
    <row r="1658" spans="1:11" ht="16.5">
      <c r="A1658" s="155">
        <v>36</v>
      </c>
      <c r="B1658" s="662"/>
      <c r="C1658" s="657" t="s">
        <v>1963</v>
      </c>
      <c r="D1658" s="586" t="s">
        <v>1899</v>
      </c>
      <c r="E1658" s="661" t="s">
        <v>1964</v>
      </c>
      <c r="F1658" s="326"/>
      <c r="G1658" s="326"/>
      <c r="H1658" s="659"/>
      <c r="I1658" s="326">
        <v>1</v>
      </c>
      <c r="J1658" s="567">
        <v>29841</v>
      </c>
      <c r="K1658" s="326">
        <f t="shared" si="43"/>
        <v>154874.79</v>
      </c>
    </row>
    <row r="1659" spans="1:11" ht="16.5">
      <c r="A1659" s="155">
        <v>37</v>
      </c>
      <c r="B1659" s="662"/>
      <c r="C1659" s="657" t="s">
        <v>1965</v>
      </c>
      <c r="D1659" s="586" t="s">
        <v>1899</v>
      </c>
      <c r="E1659" s="661" t="s">
        <v>1966</v>
      </c>
      <c r="F1659" s="326"/>
      <c r="G1659" s="326"/>
      <c r="H1659" s="659"/>
      <c r="I1659" s="326"/>
      <c r="J1659" s="567">
        <v>29841</v>
      </c>
      <c r="K1659" s="326">
        <f t="shared" si="43"/>
        <v>96967.434269999998</v>
      </c>
    </row>
    <row r="1660" spans="1:11" ht="16.5">
      <c r="A1660" s="155">
        <v>38</v>
      </c>
      <c r="B1660" s="662"/>
      <c r="C1660" s="657" t="s">
        <v>1967</v>
      </c>
      <c r="D1660" s="586" t="s">
        <v>1899</v>
      </c>
      <c r="E1660" s="661" t="s">
        <v>1968</v>
      </c>
      <c r="F1660" s="326"/>
      <c r="G1660" s="326"/>
      <c r="H1660" s="659"/>
      <c r="I1660" s="326"/>
      <c r="J1660" s="567">
        <v>79450</v>
      </c>
      <c r="K1660" s="326">
        <f t="shared" si="43"/>
        <v>28395.43</v>
      </c>
    </row>
    <row r="1661" spans="1:11" ht="16.5">
      <c r="A1661" s="155">
        <v>39</v>
      </c>
      <c r="B1661" s="662"/>
      <c r="C1661" s="663" t="s">
        <v>1969</v>
      </c>
      <c r="D1661" s="586" t="s">
        <v>1899</v>
      </c>
      <c r="E1661" s="667" t="s">
        <v>1970</v>
      </c>
      <c r="F1661" s="326"/>
      <c r="G1661" s="326"/>
      <c r="H1661" s="659"/>
      <c r="I1661" s="326"/>
      <c r="J1661" s="567">
        <v>29841</v>
      </c>
      <c r="K1661" s="326">
        <f t="shared" si="43"/>
        <v>227761.4325</v>
      </c>
    </row>
    <row r="1662" spans="1:11" ht="16.5">
      <c r="A1662" s="155">
        <v>40</v>
      </c>
      <c r="B1662" s="337"/>
      <c r="C1662" s="670" t="s">
        <v>1971</v>
      </c>
      <c r="D1662" s="586" t="s">
        <v>1763</v>
      </c>
      <c r="E1662" s="671">
        <v>1</v>
      </c>
      <c r="F1662" s="588"/>
      <c r="G1662" s="588"/>
      <c r="H1662" s="659"/>
      <c r="I1662" s="588"/>
      <c r="J1662" s="672">
        <v>1175.28</v>
      </c>
      <c r="K1662" s="326">
        <f t="shared" si="43"/>
        <v>1175.28</v>
      </c>
    </row>
    <row r="1663" spans="1:11" ht="26.25">
      <c r="A1663" s="155">
        <v>41</v>
      </c>
      <c r="B1663" s="673" t="s">
        <v>1938</v>
      </c>
      <c r="C1663" s="674" t="s">
        <v>1972</v>
      </c>
      <c r="D1663" s="248" t="s">
        <v>1159</v>
      </c>
      <c r="E1663" s="327">
        <v>1.3662000000000001</v>
      </c>
      <c r="F1663" s="588"/>
      <c r="G1663" s="588"/>
      <c r="H1663" s="659"/>
      <c r="I1663" s="588"/>
      <c r="J1663" s="672">
        <v>156751.20000000001</v>
      </c>
      <c r="K1663" s="326">
        <f t="shared" si="43"/>
        <v>214153.48944000003</v>
      </c>
    </row>
    <row r="1664" spans="1:11" ht="26.25">
      <c r="A1664" s="155">
        <v>42</v>
      </c>
      <c r="B1664" s="673" t="s">
        <v>1940</v>
      </c>
      <c r="C1664" s="674" t="s">
        <v>1973</v>
      </c>
      <c r="D1664" s="248" t="s">
        <v>1159</v>
      </c>
      <c r="E1664" s="327">
        <v>2.3904000000000001</v>
      </c>
      <c r="F1664" s="588"/>
      <c r="G1664" s="588"/>
      <c r="H1664" s="659"/>
      <c r="I1664" s="588"/>
      <c r="J1664" s="672">
        <v>156751.20000000001</v>
      </c>
      <c r="K1664" s="326">
        <f t="shared" si="43"/>
        <v>374698.06848000002</v>
      </c>
    </row>
    <row r="1665" spans="1:11" ht="26.25">
      <c r="A1665" s="155">
        <v>43</v>
      </c>
      <c r="B1665" s="673" t="s">
        <v>1974</v>
      </c>
      <c r="C1665" s="674" t="s">
        <v>1975</v>
      </c>
      <c r="D1665" s="248" t="s">
        <v>1159</v>
      </c>
      <c r="E1665" s="327">
        <v>2.1537000000000002</v>
      </c>
      <c r="F1665" s="588"/>
      <c r="G1665" s="588"/>
      <c r="H1665" s="659"/>
      <c r="I1665" s="588"/>
      <c r="J1665" s="672">
        <v>156751.20000000001</v>
      </c>
      <c r="K1665" s="326">
        <f t="shared" si="43"/>
        <v>337595.05944000004</v>
      </c>
    </row>
    <row r="1666" spans="1:11" ht="16.5">
      <c r="A1666" s="155">
        <v>44</v>
      </c>
      <c r="B1666" s="155" t="s">
        <v>258</v>
      </c>
      <c r="C1666" s="675" t="s">
        <v>1976</v>
      </c>
      <c r="D1666" s="586" t="s">
        <v>1977</v>
      </c>
      <c r="E1666" s="327">
        <v>7.4370000000000003</v>
      </c>
      <c r="F1666" s="588"/>
      <c r="G1666" s="588"/>
      <c r="H1666" s="659"/>
      <c r="I1666" s="588"/>
      <c r="J1666" s="672">
        <v>294287.28000000003</v>
      </c>
      <c r="K1666" s="326">
        <f t="shared" si="43"/>
        <v>2188614.5013600001</v>
      </c>
    </row>
    <row r="1667" spans="1:11" ht="16.5">
      <c r="A1667" s="155">
        <v>45</v>
      </c>
      <c r="B1667" s="673"/>
      <c r="C1667" s="676" t="s">
        <v>1978</v>
      </c>
      <c r="D1667" s="586" t="s">
        <v>1977</v>
      </c>
      <c r="E1667" s="327">
        <v>0.80100000000000005</v>
      </c>
      <c r="F1667" s="588"/>
      <c r="G1667" s="588"/>
      <c r="H1667" s="659"/>
      <c r="I1667" s="588"/>
      <c r="J1667" s="672">
        <v>57806.43</v>
      </c>
      <c r="K1667" s="326">
        <f t="shared" si="43"/>
        <v>46302.950430000004</v>
      </c>
    </row>
    <row r="1668" spans="1:11" ht="26.25">
      <c r="A1668" s="155">
        <v>46</v>
      </c>
      <c r="B1668" s="673" t="s">
        <v>294</v>
      </c>
      <c r="C1668" s="677" t="s">
        <v>1979</v>
      </c>
      <c r="D1668" s="586" t="s">
        <v>272</v>
      </c>
      <c r="E1668" s="327">
        <v>13</v>
      </c>
      <c r="F1668" s="588"/>
      <c r="G1668" s="588"/>
      <c r="H1668" s="659"/>
      <c r="I1668" s="588"/>
      <c r="J1668" s="672">
        <v>6352.1760000000004</v>
      </c>
      <c r="K1668" s="326">
        <f t="shared" si="43"/>
        <v>82578.288</v>
      </c>
    </row>
    <row r="1669" spans="1:11" ht="26.25">
      <c r="A1669" s="155">
        <v>47</v>
      </c>
      <c r="B1669" s="673"/>
      <c r="C1669" s="674" t="s">
        <v>1980</v>
      </c>
      <c r="D1669" s="586" t="s">
        <v>272</v>
      </c>
      <c r="E1669" s="327">
        <v>24</v>
      </c>
      <c r="F1669" s="588"/>
      <c r="G1669" s="588"/>
      <c r="H1669" s="659"/>
      <c r="I1669" s="588"/>
      <c r="J1669" s="672">
        <v>2064.2919999999999</v>
      </c>
      <c r="K1669" s="326">
        <f t="shared" si="43"/>
        <v>49543.008000000002</v>
      </c>
    </row>
    <row r="1670" spans="1:11" ht="16.5">
      <c r="A1670" s="155">
        <v>48</v>
      </c>
      <c r="B1670" s="673"/>
      <c r="C1670" s="675" t="s">
        <v>1981</v>
      </c>
      <c r="D1670" s="586" t="s">
        <v>272</v>
      </c>
      <c r="E1670" s="327">
        <v>2</v>
      </c>
      <c r="F1670" s="588"/>
      <c r="G1670" s="588"/>
      <c r="H1670" s="659"/>
      <c r="I1670" s="588"/>
      <c r="J1670" s="672">
        <v>1058.6959999999999</v>
      </c>
      <c r="K1670" s="326">
        <f t="shared" si="43"/>
        <v>2117.3919999999998</v>
      </c>
    </row>
    <row r="1671" spans="1:11" ht="16.5">
      <c r="A1671" s="155">
        <v>49</v>
      </c>
      <c r="B1671" s="664" t="s">
        <v>268</v>
      </c>
      <c r="C1671" s="675" t="s">
        <v>1982</v>
      </c>
      <c r="D1671" s="586" t="s">
        <v>1763</v>
      </c>
      <c r="E1671" s="327">
        <v>21</v>
      </c>
      <c r="F1671" s="588"/>
      <c r="G1671" s="588"/>
      <c r="H1671" s="659"/>
      <c r="I1671" s="588"/>
      <c r="J1671" s="672">
        <v>1164.5655999999999</v>
      </c>
      <c r="K1671" s="326">
        <f t="shared" si="43"/>
        <v>24455.8776</v>
      </c>
    </row>
    <row r="1672" spans="1:11" ht="16.5">
      <c r="A1672" s="155">
        <v>50</v>
      </c>
      <c r="B1672" s="664" t="s">
        <v>274</v>
      </c>
      <c r="C1672" s="675" t="s">
        <v>1983</v>
      </c>
      <c r="D1672" s="586" t="s">
        <v>1763</v>
      </c>
      <c r="E1672" s="327">
        <v>5</v>
      </c>
      <c r="F1672" s="588"/>
      <c r="G1672" s="588"/>
      <c r="H1672" s="659"/>
      <c r="I1672" s="588"/>
      <c r="J1672" s="672">
        <v>476.41320000000002</v>
      </c>
      <c r="K1672" s="326">
        <f t="shared" si="43"/>
        <v>2382.0660000000003</v>
      </c>
    </row>
    <row r="1673" spans="1:11" ht="16.5">
      <c r="A1673" s="155">
        <v>51</v>
      </c>
      <c r="B1673" s="673" t="s">
        <v>1984</v>
      </c>
      <c r="C1673" s="675" t="s">
        <v>164</v>
      </c>
      <c r="D1673" s="586" t="s">
        <v>1763</v>
      </c>
      <c r="E1673" s="327">
        <v>2</v>
      </c>
      <c r="F1673" s="588"/>
      <c r="G1673" s="588"/>
      <c r="H1673" s="659"/>
      <c r="I1673" s="588"/>
      <c r="J1673" s="672">
        <v>1164.5655999999999</v>
      </c>
      <c r="K1673" s="326">
        <f t="shared" si="43"/>
        <v>2329.1311999999998</v>
      </c>
    </row>
    <row r="1674" spans="1:11" ht="16.5">
      <c r="A1674" s="155">
        <v>52</v>
      </c>
      <c r="B1674" s="664" t="s">
        <v>1171</v>
      </c>
      <c r="C1674" s="675" t="s">
        <v>1985</v>
      </c>
      <c r="D1674" s="586" t="s">
        <v>1763</v>
      </c>
      <c r="E1674" s="327">
        <v>65</v>
      </c>
      <c r="F1674" s="588"/>
      <c r="G1674" s="588"/>
      <c r="H1674" s="659"/>
      <c r="I1674" s="588"/>
      <c r="J1674" s="672">
        <v>315.30779999999999</v>
      </c>
      <c r="K1674" s="326">
        <f t="shared" si="43"/>
        <v>20495.006999999998</v>
      </c>
    </row>
    <row r="1675" spans="1:11" ht="16.5">
      <c r="A1675" s="155">
        <v>53</v>
      </c>
      <c r="B1675" s="662" t="s">
        <v>256</v>
      </c>
      <c r="C1675" s="675" t="s">
        <v>1986</v>
      </c>
      <c r="D1675" s="586" t="s">
        <v>1763</v>
      </c>
      <c r="E1675" s="327">
        <v>121</v>
      </c>
      <c r="F1675" s="588"/>
      <c r="G1675" s="588"/>
      <c r="H1675" s="659"/>
      <c r="I1675" s="588"/>
      <c r="J1675" s="672">
        <v>289.0292</v>
      </c>
      <c r="K1675" s="326">
        <f t="shared" si="43"/>
        <v>34972.533199999998</v>
      </c>
    </row>
    <row r="1676" spans="1:11" ht="16.5">
      <c r="A1676" s="155">
        <v>54</v>
      </c>
      <c r="B1676" s="155" t="s">
        <v>1987</v>
      </c>
      <c r="C1676" s="675" t="s">
        <v>1988</v>
      </c>
      <c r="D1676" s="586" t="s">
        <v>1977</v>
      </c>
      <c r="E1676" s="327">
        <v>1.2450000000000001</v>
      </c>
      <c r="F1676" s="588"/>
      <c r="G1676" s="588"/>
      <c r="H1676" s="659"/>
      <c r="I1676" s="588"/>
      <c r="J1676" s="672">
        <v>366729.27399999998</v>
      </c>
      <c r="K1676" s="326">
        <f t="shared" si="43"/>
        <v>456577.94613</v>
      </c>
    </row>
    <row r="1677" spans="1:11" ht="16.5">
      <c r="A1677" s="155">
        <v>55</v>
      </c>
      <c r="B1677" s="673"/>
      <c r="C1677" s="675" t="s">
        <v>1989</v>
      </c>
      <c r="D1677" s="586" t="s">
        <v>1977</v>
      </c>
      <c r="E1677" s="327">
        <v>1.1990000000000001</v>
      </c>
      <c r="F1677" s="588"/>
      <c r="G1677" s="588"/>
      <c r="H1677" s="659"/>
      <c r="I1677" s="588"/>
      <c r="J1677" s="672">
        <v>110572.431</v>
      </c>
      <c r="K1677" s="326">
        <f t="shared" si="43"/>
        <v>132576.34476900002</v>
      </c>
    </row>
    <row r="1678" spans="1:11" ht="26.25">
      <c r="A1678" s="155">
        <v>56</v>
      </c>
      <c r="B1678" s="673" t="s">
        <v>1990</v>
      </c>
      <c r="C1678" s="674" t="s">
        <v>1991</v>
      </c>
      <c r="D1678" s="586" t="s">
        <v>272</v>
      </c>
      <c r="E1678" s="327">
        <v>2</v>
      </c>
      <c r="F1678" s="588"/>
      <c r="G1678" s="588"/>
      <c r="H1678" s="659"/>
      <c r="I1678" s="588"/>
      <c r="J1678" s="672">
        <v>14484.5</v>
      </c>
      <c r="K1678" s="326">
        <f t="shared" si="43"/>
        <v>28969</v>
      </c>
    </row>
    <row r="1679" spans="1:11" ht="16.5">
      <c r="A1679" s="155">
        <v>57</v>
      </c>
      <c r="B1679" s="673"/>
      <c r="C1679" s="675" t="s">
        <v>1992</v>
      </c>
      <c r="D1679" s="586" t="s">
        <v>1763</v>
      </c>
      <c r="E1679" s="327">
        <v>6</v>
      </c>
      <c r="F1679" s="588"/>
      <c r="G1679" s="588"/>
      <c r="H1679" s="659"/>
      <c r="I1679" s="588"/>
      <c r="J1679" s="672">
        <v>2655</v>
      </c>
      <c r="K1679" s="326">
        <f t="shared" si="43"/>
        <v>15930</v>
      </c>
    </row>
    <row r="1680" spans="1:11" ht="16.5">
      <c r="A1680" s="155">
        <v>58</v>
      </c>
      <c r="B1680" s="673" t="s">
        <v>544</v>
      </c>
      <c r="C1680" s="675" t="s">
        <v>1993</v>
      </c>
      <c r="D1680" s="586" t="s">
        <v>1763</v>
      </c>
      <c r="E1680" s="327">
        <v>6</v>
      </c>
      <c r="F1680" s="588"/>
      <c r="G1680" s="588"/>
      <c r="H1680" s="659"/>
      <c r="I1680" s="588"/>
      <c r="J1680" s="672">
        <v>1071.617</v>
      </c>
      <c r="K1680" s="326">
        <f t="shared" si="43"/>
        <v>6429.7019999999993</v>
      </c>
    </row>
    <row r="1681" spans="1:11" ht="16.5">
      <c r="A1681" s="155">
        <v>59</v>
      </c>
      <c r="B1681" s="673"/>
      <c r="C1681" s="675" t="s">
        <v>1994</v>
      </c>
      <c r="D1681" s="586" t="s">
        <v>1763</v>
      </c>
      <c r="E1681" s="327">
        <v>3</v>
      </c>
      <c r="F1681" s="588"/>
      <c r="G1681" s="588"/>
      <c r="H1681" s="659"/>
      <c r="I1681" s="588"/>
      <c r="J1681" s="672">
        <v>2912.7946000000002</v>
      </c>
      <c r="K1681" s="326">
        <f t="shared" si="43"/>
        <v>8738.3837999999996</v>
      </c>
    </row>
    <row r="1682" spans="1:11" ht="16.5">
      <c r="A1682" s="155">
        <v>60</v>
      </c>
      <c r="B1682" s="673"/>
      <c r="C1682" s="675" t="s">
        <v>1995</v>
      </c>
      <c r="D1682" s="586" t="s">
        <v>1763</v>
      </c>
      <c r="E1682" s="327">
        <v>3</v>
      </c>
      <c r="F1682" s="588"/>
      <c r="G1682" s="588"/>
      <c r="H1682" s="659"/>
      <c r="I1682" s="588"/>
      <c r="J1682" s="672">
        <v>1726.104</v>
      </c>
      <c r="K1682" s="326">
        <f t="shared" si="43"/>
        <v>5178.3119999999999</v>
      </c>
    </row>
    <row r="1683" spans="1:11" ht="16.5">
      <c r="A1683" s="155">
        <v>61</v>
      </c>
      <c r="B1683" s="673"/>
      <c r="C1683" s="675" t="s">
        <v>1996</v>
      </c>
      <c r="D1683" s="586" t="s">
        <v>1763</v>
      </c>
      <c r="E1683" s="327">
        <v>3</v>
      </c>
      <c r="F1683" s="588"/>
      <c r="G1683" s="588"/>
      <c r="H1683" s="659"/>
      <c r="I1683" s="588"/>
      <c r="J1683" s="672">
        <v>359.60500000000002</v>
      </c>
      <c r="K1683" s="326">
        <f t="shared" si="43"/>
        <v>1078.8150000000001</v>
      </c>
    </row>
    <row r="1684" spans="1:11" ht="16.5">
      <c r="A1684" s="155">
        <v>62</v>
      </c>
      <c r="B1684" s="673"/>
      <c r="C1684" s="675" t="s">
        <v>1997</v>
      </c>
      <c r="D1684" s="586" t="s">
        <v>1763</v>
      </c>
      <c r="E1684" s="327">
        <v>1</v>
      </c>
      <c r="F1684" s="588"/>
      <c r="G1684" s="588"/>
      <c r="H1684" s="659"/>
      <c r="I1684" s="588"/>
      <c r="J1684" s="672">
        <v>2414.2800000000002</v>
      </c>
      <c r="K1684" s="326">
        <f t="shared" si="43"/>
        <v>2414.2800000000002</v>
      </c>
    </row>
    <row r="1685" spans="1:11" ht="25.5">
      <c r="A1685" s="155">
        <v>63</v>
      </c>
      <c r="B1685" s="673"/>
      <c r="C1685" s="678" t="s">
        <v>1998</v>
      </c>
      <c r="D1685" s="586" t="s">
        <v>272</v>
      </c>
      <c r="E1685" s="327">
        <v>1</v>
      </c>
      <c r="F1685" s="588"/>
      <c r="G1685" s="588"/>
      <c r="H1685" s="659"/>
      <c r="I1685" s="588"/>
      <c r="J1685" s="672">
        <v>2013.788</v>
      </c>
      <c r="K1685" s="326">
        <f t="shared" si="43"/>
        <v>2013.788</v>
      </c>
    </row>
    <row r="1686" spans="1:11" ht="16.5">
      <c r="A1686" s="155">
        <v>64</v>
      </c>
      <c r="B1686" s="664" t="s">
        <v>1999</v>
      </c>
      <c r="C1686" s="674" t="s">
        <v>2000</v>
      </c>
      <c r="D1686" s="586" t="s">
        <v>1763</v>
      </c>
      <c r="E1686" s="327">
        <v>7</v>
      </c>
      <c r="F1686" s="588"/>
      <c r="G1686" s="588"/>
      <c r="H1686" s="659"/>
      <c r="I1686" s="588"/>
      <c r="J1686" s="672">
        <v>1124.1505999999999</v>
      </c>
      <c r="K1686" s="326">
        <f t="shared" si="43"/>
        <v>7869.0541999999996</v>
      </c>
    </row>
    <row r="1687" spans="1:11" ht="18.75">
      <c r="A1687" s="634" t="s">
        <v>2001</v>
      </c>
      <c r="B1687" s="635"/>
      <c r="C1687" s="635"/>
      <c r="D1687" s="635"/>
      <c r="E1687" s="635"/>
      <c r="F1687" s="635"/>
      <c r="G1687" s="635"/>
      <c r="H1687" s="635"/>
      <c r="I1687" s="635"/>
      <c r="J1687" s="635"/>
      <c r="K1687" s="636"/>
    </row>
    <row r="1688" spans="1:11" ht="16.5">
      <c r="A1688" s="556" t="s">
        <v>1535</v>
      </c>
      <c r="B1688" s="557" t="s">
        <v>335</v>
      </c>
      <c r="C1688" s="556" t="s">
        <v>1536</v>
      </c>
      <c r="D1688" s="326" t="s">
        <v>3</v>
      </c>
      <c r="E1688" s="558" t="s">
        <v>4</v>
      </c>
      <c r="F1688" s="559"/>
      <c r="G1688" s="559"/>
      <c r="H1688" s="559"/>
      <c r="I1688" s="560"/>
      <c r="J1688" s="561" t="s">
        <v>1537</v>
      </c>
      <c r="K1688" s="561" t="s">
        <v>243</v>
      </c>
    </row>
    <row r="1689" spans="1:11" ht="16.5">
      <c r="A1689" s="562"/>
      <c r="B1689" s="563"/>
      <c r="C1689" s="562"/>
      <c r="D1689" s="564"/>
      <c r="E1689" s="565" t="s">
        <v>5</v>
      </c>
      <c r="F1689" s="565" t="s">
        <v>1538</v>
      </c>
      <c r="G1689" s="565" t="s">
        <v>7</v>
      </c>
      <c r="H1689" s="565" t="s">
        <v>1539</v>
      </c>
      <c r="I1689" s="565" t="s">
        <v>9</v>
      </c>
      <c r="J1689" s="566"/>
      <c r="K1689" s="566"/>
    </row>
    <row r="1690" spans="1:11" ht="24">
      <c r="A1690" s="679">
        <v>1</v>
      </c>
      <c r="B1690" s="638" t="s">
        <v>2002</v>
      </c>
      <c r="C1690" s="639" t="s">
        <v>2003</v>
      </c>
      <c r="D1690" s="640" t="s">
        <v>1732</v>
      </c>
      <c r="E1690" s="641">
        <v>2</v>
      </c>
      <c r="F1690" s="326"/>
      <c r="G1690" s="326"/>
      <c r="H1690" s="326"/>
      <c r="I1690" s="326"/>
      <c r="J1690" s="249">
        <v>6619.8</v>
      </c>
      <c r="K1690" s="326">
        <f t="shared" ref="K1690:K1697" si="44">J1690*(I1690+E1690)</f>
        <v>13239.6</v>
      </c>
    </row>
    <row r="1691" spans="1:11" ht="24">
      <c r="A1691" s="679">
        <v>2</v>
      </c>
      <c r="B1691" s="638" t="s">
        <v>2004</v>
      </c>
      <c r="C1691" s="639" t="s">
        <v>2005</v>
      </c>
      <c r="D1691" s="640" t="s">
        <v>1732</v>
      </c>
      <c r="E1691" s="641">
        <v>1</v>
      </c>
      <c r="F1691" s="326"/>
      <c r="G1691" s="326"/>
      <c r="H1691" s="326"/>
      <c r="I1691" s="326"/>
      <c r="J1691" s="249">
        <v>4590.2</v>
      </c>
      <c r="K1691" s="326">
        <f t="shared" si="44"/>
        <v>4590.2</v>
      </c>
    </row>
    <row r="1692" spans="1:11" ht="16.5">
      <c r="A1692" s="679">
        <v>3</v>
      </c>
      <c r="B1692" s="638" t="s">
        <v>2006</v>
      </c>
      <c r="C1692" s="639" t="s">
        <v>2007</v>
      </c>
      <c r="D1692" s="640" t="s">
        <v>1732</v>
      </c>
      <c r="E1692" s="641">
        <v>2</v>
      </c>
      <c r="F1692" s="326"/>
      <c r="G1692" s="326"/>
      <c r="H1692" s="326"/>
      <c r="I1692" s="326"/>
      <c r="J1692" s="249">
        <v>3964.8</v>
      </c>
      <c r="K1692" s="326">
        <f t="shared" si="44"/>
        <v>7929.6</v>
      </c>
    </row>
    <row r="1693" spans="1:11" ht="16.5">
      <c r="A1693" s="679">
        <v>4</v>
      </c>
      <c r="B1693" s="638" t="s">
        <v>2008</v>
      </c>
      <c r="C1693" s="639" t="s">
        <v>2009</v>
      </c>
      <c r="D1693" s="640" t="s">
        <v>1732</v>
      </c>
      <c r="E1693" s="641">
        <v>2</v>
      </c>
      <c r="F1693" s="326"/>
      <c r="G1693" s="326"/>
      <c r="H1693" s="326"/>
      <c r="I1693" s="326"/>
      <c r="J1693" s="249">
        <v>342.2</v>
      </c>
      <c r="K1693" s="326">
        <f t="shared" si="44"/>
        <v>684.4</v>
      </c>
    </row>
    <row r="1694" spans="1:11" ht="16.5">
      <c r="A1694" s="679">
        <v>5</v>
      </c>
      <c r="B1694" s="638" t="s">
        <v>2010</v>
      </c>
      <c r="C1694" s="639" t="s">
        <v>2011</v>
      </c>
      <c r="D1694" s="640" t="s">
        <v>1732</v>
      </c>
      <c r="E1694" s="641">
        <v>2</v>
      </c>
      <c r="F1694" s="326"/>
      <c r="G1694" s="326"/>
      <c r="H1694" s="326"/>
      <c r="I1694" s="326"/>
      <c r="J1694" s="249">
        <v>2808.4</v>
      </c>
      <c r="K1694" s="326">
        <f t="shared" si="44"/>
        <v>5616.8</v>
      </c>
    </row>
    <row r="1695" spans="1:11" ht="16.5">
      <c r="A1695" s="679">
        <v>6</v>
      </c>
      <c r="B1695" s="638"/>
      <c r="C1695" s="639" t="s">
        <v>2012</v>
      </c>
      <c r="D1695" s="640" t="s">
        <v>1732</v>
      </c>
      <c r="E1695" s="641">
        <v>1</v>
      </c>
      <c r="F1695" s="326"/>
      <c r="G1695" s="326"/>
      <c r="H1695" s="326"/>
      <c r="I1695" s="326"/>
      <c r="J1695" s="249">
        <v>46728</v>
      </c>
      <c r="K1695" s="326">
        <f t="shared" si="44"/>
        <v>46728</v>
      </c>
    </row>
    <row r="1696" spans="1:11" ht="16.5">
      <c r="A1696" s="679">
        <v>7</v>
      </c>
      <c r="B1696" s="638" t="s">
        <v>2013</v>
      </c>
      <c r="C1696" s="639" t="s">
        <v>2014</v>
      </c>
      <c r="D1696" s="640" t="s">
        <v>1732</v>
      </c>
      <c r="E1696" s="641">
        <v>1</v>
      </c>
      <c r="F1696" s="326"/>
      <c r="G1696" s="326"/>
      <c r="H1696" s="326"/>
      <c r="I1696" s="326"/>
      <c r="J1696" s="249">
        <v>3410.2</v>
      </c>
      <c r="K1696" s="326">
        <f t="shared" si="44"/>
        <v>3410.2</v>
      </c>
    </row>
    <row r="1697" spans="1:11" ht="16.5">
      <c r="A1697" s="679">
        <v>8</v>
      </c>
      <c r="B1697" s="638" t="s">
        <v>2013</v>
      </c>
      <c r="C1697" s="639" t="s">
        <v>2015</v>
      </c>
      <c r="D1697" s="640" t="s">
        <v>1732</v>
      </c>
      <c r="E1697" s="641">
        <v>1</v>
      </c>
      <c r="F1697" s="326"/>
      <c r="G1697" s="326"/>
      <c r="H1697" s="326"/>
      <c r="I1697" s="326"/>
      <c r="J1697" s="249">
        <v>6442.8</v>
      </c>
      <c r="K1697" s="326">
        <f t="shared" si="44"/>
        <v>6442.8</v>
      </c>
    </row>
    <row r="1698" spans="1:11" ht="16.5">
      <c r="A1698" s="426"/>
      <c r="B1698" s="426"/>
      <c r="C1698" s="426"/>
      <c r="D1698" s="426"/>
      <c r="E1698" s="426"/>
      <c r="F1698" s="426"/>
      <c r="G1698" s="426"/>
      <c r="H1698" s="426"/>
      <c r="I1698" s="426"/>
      <c r="J1698" s="426"/>
      <c r="K1698" s="680"/>
    </row>
    <row r="1701" spans="1:11" ht="15.75">
      <c r="A1701" s="681" t="s">
        <v>2016</v>
      </c>
      <c r="B1701" s="681"/>
      <c r="C1701" s="681"/>
      <c r="D1701" s="681"/>
      <c r="E1701" s="681"/>
      <c r="F1701" s="681"/>
      <c r="G1701" s="681"/>
      <c r="H1701" s="681"/>
      <c r="I1701" s="681"/>
      <c r="J1701" s="681"/>
      <c r="K1701" s="681"/>
    </row>
    <row r="1702" spans="1:11" ht="15.75">
      <c r="A1702" s="681" t="s">
        <v>2017</v>
      </c>
      <c r="B1702" s="681"/>
      <c r="C1702" s="681"/>
      <c r="D1702" s="681"/>
      <c r="E1702" s="681"/>
      <c r="F1702" s="681"/>
      <c r="G1702" s="681"/>
      <c r="H1702" s="681"/>
      <c r="I1702" s="681"/>
      <c r="J1702" s="681"/>
      <c r="K1702" s="681"/>
    </row>
    <row r="1703" spans="1:11" ht="23.25">
      <c r="A1703" s="555" t="s">
        <v>2018</v>
      </c>
      <c r="B1703" s="555"/>
      <c r="C1703" s="555"/>
      <c r="D1703" s="555"/>
      <c r="E1703" s="555"/>
      <c r="F1703" s="555"/>
      <c r="G1703" s="555"/>
      <c r="H1703" s="555"/>
      <c r="I1703" s="555"/>
      <c r="J1703" s="555"/>
      <c r="K1703" s="555"/>
    </row>
    <row r="1704" spans="1:11" ht="16.5">
      <c r="A1704" s="556" t="s">
        <v>1535</v>
      </c>
      <c r="B1704" s="557" t="s">
        <v>335</v>
      </c>
      <c r="C1704" s="556" t="s">
        <v>1536</v>
      </c>
      <c r="D1704" s="326" t="s">
        <v>3</v>
      </c>
      <c r="E1704" s="558" t="s">
        <v>4</v>
      </c>
      <c r="F1704" s="559"/>
      <c r="G1704" s="559"/>
      <c r="H1704" s="559"/>
      <c r="I1704" s="560"/>
      <c r="J1704" s="561" t="s">
        <v>1537</v>
      </c>
      <c r="K1704" s="561" t="s">
        <v>243</v>
      </c>
    </row>
    <row r="1705" spans="1:11" ht="16.5">
      <c r="A1705" s="562"/>
      <c r="B1705" s="563"/>
      <c r="C1705" s="562"/>
      <c r="D1705" s="564"/>
      <c r="E1705" s="139" t="s">
        <v>5</v>
      </c>
      <c r="F1705" s="565" t="s">
        <v>1538</v>
      </c>
      <c r="G1705" s="565" t="s">
        <v>7</v>
      </c>
      <c r="H1705" s="565" t="s">
        <v>1539</v>
      </c>
      <c r="I1705" s="565" t="s">
        <v>9</v>
      </c>
      <c r="J1705" s="566"/>
      <c r="K1705" s="566"/>
    </row>
    <row r="1706" spans="1:11">
      <c r="A1706" s="682">
        <v>1</v>
      </c>
      <c r="B1706" s="683" t="s">
        <v>26</v>
      </c>
      <c r="C1706" s="684" t="s">
        <v>1270</v>
      </c>
      <c r="D1706" s="685" t="s">
        <v>1271</v>
      </c>
      <c r="E1706" s="401">
        <v>20</v>
      </c>
      <c r="F1706" s="613"/>
      <c r="G1706" s="613"/>
      <c r="H1706" s="613"/>
      <c r="I1706" s="613"/>
      <c r="J1706" s="686">
        <v>73.16</v>
      </c>
      <c r="K1706" s="687">
        <f>E1706*J1706</f>
        <v>1463.1999999999998</v>
      </c>
    </row>
    <row r="1707" spans="1:11">
      <c r="A1707" s="688">
        <v>2</v>
      </c>
      <c r="B1707" s="689" t="s">
        <v>2019</v>
      </c>
      <c r="C1707" s="690" t="s">
        <v>2020</v>
      </c>
      <c r="D1707" s="685" t="s">
        <v>555</v>
      </c>
      <c r="E1707" s="691">
        <v>34</v>
      </c>
      <c r="F1707" s="692"/>
      <c r="G1707" s="692"/>
      <c r="H1707" s="692"/>
      <c r="I1707" s="692"/>
      <c r="J1707" s="109">
        <v>1312.16</v>
      </c>
      <c r="K1707" s="687">
        <f>E1707*J1707</f>
        <v>44613.440000000002</v>
      </c>
    </row>
    <row r="1708" spans="1:11">
      <c r="A1708" s="682">
        <v>3</v>
      </c>
      <c r="B1708" s="689"/>
      <c r="C1708" s="693" t="s">
        <v>2021</v>
      </c>
      <c r="D1708" s="694" t="s">
        <v>555</v>
      </c>
      <c r="E1708" s="695">
        <v>6</v>
      </c>
      <c r="F1708" s="692"/>
      <c r="G1708" s="692"/>
      <c r="H1708" s="692"/>
      <c r="I1708" s="692"/>
      <c r="J1708" s="696">
        <v>5162.5200000000004</v>
      </c>
      <c r="K1708" s="687">
        <f>E1708*J1708</f>
        <v>30975.120000000003</v>
      </c>
    </row>
    <row r="1709" spans="1:11">
      <c r="A1709" s="688">
        <v>4</v>
      </c>
      <c r="B1709" s="689"/>
      <c r="C1709" s="697" t="s">
        <v>2022</v>
      </c>
      <c r="D1709" s="698" t="s">
        <v>21</v>
      </c>
      <c r="E1709" s="695"/>
      <c r="F1709" s="692"/>
      <c r="G1709" s="692"/>
      <c r="H1709" s="692"/>
      <c r="I1709" s="692">
        <v>1</v>
      </c>
      <c r="J1709" s="696">
        <v>1</v>
      </c>
      <c r="K1709" s="699">
        <f>I1709*J1709</f>
        <v>1</v>
      </c>
    </row>
    <row r="1710" spans="1:11" ht="25.5">
      <c r="A1710" s="682">
        <v>5</v>
      </c>
      <c r="B1710" s="689"/>
      <c r="C1710" s="700" t="s">
        <v>2023</v>
      </c>
      <c r="D1710" s="698" t="s">
        <v>21</v>
      </c>
      <c r="E1710" s="695"/>
      <c r="F1710" s="692"/>
      <c r="G1710" s="692"/>
      <c r="H1710" s="692"/>
      <c r="I1710" s="692">
        <v>5</v>
      </c>
      <c r="J1710" s="696">
        <v>10</v>
      </c>
      <c r="K1710" s="699">
        <f t="shared" ref="K1710:K1720" si="45">I1710*J1710</f>
        <v>50</v>
      </c>
    </row>
    <row r="1711" spans="1:11">
      <c r="A1711" s="688">
        <v>6</v>
      </c>
      <c r="B1711" s="689"/>
      <c r="C1711" s="700" t="s">
        <v>2024</v>
      </c>
      <c r="D1711" s="698" t="s">
        <v>21</v>
      </c>
      <c r="E1711" s="695"/>
      <c r="F1711" s="692"/>
      <c r="G1711" s="692"/>
      <c r="H1711" s="692"/>
      <c r="I1711" s="692">
        <v>3</v>
      </c>
      <c r="J1711" s="696">
        <v>5</v>
      </c>
      <c r="K1711" s="699">
        <f t="shared" si="45"/>
        <v>15</v>
      </c>
    </row>
    <row r="1712" spans="1:11">
      <c r="A1712" s="682">
        <v>7</v>
      </c>
      <c r="B1712" s="689"/>
      <c r="C1712" s="700" t="s">
        <v>2025</v>
      </c>
      <c r="D1712" s="698" t="s">
        <v>21</v>
      </c>
      <c r="E1712" s="695"/>
      <c r="F1712" s="692"/>
      <c r="G1712" s="692"/>
      <c r="H1712" s="692"/>
      <c r="I1712" s="692">
        <v>3</v>
      </c>
      <c r="J1712" s="696">
        <v>10</v>
      </c>
      <c r="K1712" s="699">
        <f t="shared" si="45"/>
        <v>30</v>
      </c>
    </row>
    <row r="1713" spans="1:11" ht="25.5">
      <c r="A1713" s="688">
        <v>8</v>
      </c>
      <c r="B1713" s="689"/>
      <c r="C1713" s="700" t="s">
        <v>2026</v>
      </c>
      <c r="D1713" s="698" t="s">
        <v>21</v>
      </c>
      <c r="E1713" s="695"/>
      <c r="F1713" s="692"/>
      <c r="G1713" s="692"/>
      <c r="H1713" s="692"/>
      <c r="I1713" s="692">
        <v>2</v>
      </c>
      <c r="J1713" s="696">
        <v>15</v>
      </c>
      <c r="K1713" s="699">
        <f t="shared" si="45"/>
        <v>30</v>
      </c>
    </row>
    <row r="1714" spans="1:11">
      <c r="A1714" s="682">
        <v>9</v>
      </c>
      <c r="B1714" s="689"/>
      <c r="C1714" s="700" t="s">
        <v>2027</v>
      </c>
      <c r="D1714" s="698" t="s">
        <v>21</v>
      </c>
      <c r="E1714" s="695"/>
      <c r="F1714" s="692"/>
      <c r="G1714" s="692"/>
      <c r="H1714" s="692"/>
      <c r="I1714" s="692">
        <v>1</v>
      </c>
      <c r="J1714" s="696">
        <v>5</v>
      </c>
      <c r="K1714" s="699">
        <f t="shared" si="45"/>
        <v>5</v>
      </c>
    </row>
    <row r="1715" spans="1:11">
      <c r="A1715" s="688">
        <v>10</v>
      </c>
      <c r="B1715" s="689"/>
      <c r="C1715" s="700" t="s">
        <v>2028</v>
      </c>
      <c r="D1715" s="698" t="s">
        <v>2029</v>
      </c>
      <c r="E1715" s="695"/>
      <c r="F1715" s="692"/>
      <c r="G1715" s="692"/>
      <c r="H1715" s="692"/>
      <c r="I1715" s="692">
        <v>1</v>
      </c>
      <c r="J1715" s="696">
        <v>75</v>
      </c>
      <c r="K1715" s="699">
        <f t="shared" si="45"/>
        <v>75</v>
      </c>
    </row>
    <row r="1716" spans="1:11" ht="25.5">
      <c r="A1716" s="682">
        <v>11</v>
      </c>
      <c r="B1716" s="689"/>
      <c r="C1716" s="700" t="s">
        <v>2030</v>
      </c>
      <c r="D1716" s="698" t="s">
        <v>21</v>
      </c>
      <c r="E1716" s="695"/>
      <c r="F1716" s="692"/>
      <c r="G1716" s="692"/>
      <c r="H1716" s="692"/>
      <c r="I1716" s="692">
        <v>1</v>
      </c>
      <c r="J1716" s="696">
        <v>1</v>
      </c>
      <c r="K1716" s="699">
        <f t="shared" si="45"/>
        <v>1</v>
      </c>
    </row>
    <row r="1717" spans="1:11">
      <c r="A1717" s="688">
        <v>12</v>
      </c>
      <c r="B1717" s="689"/>
      <c r="C1717" s="701" t="s">
        <v>2031</v>
      </c>
      <c r="D1717" s="698" t="s">
        <v>21</v>
      </c>
      <c r="E1717" s="695"/>
      <c r="F1717" s="692"/>
      <c r="G1717" s="692"/>
      <c r="H1717" s="692"/>
      <c r="I1717" s="692">
        <v>2</v>
      </c>
      <c r="J1717" s="696">
        <v>200</v>
      </c>
      <c r="K1717" s="699">
        <f t="shared" si="45"/>
        <v>400</v>
      </c>
    </row>
    <row r="1718" spans="1:11">
      <c r="A1718" s="682">
        <v>13</v>
      </c>
      <c r="B1718" s="689"/>
      <c r="C1718" s="701" t="s">
        <v>2032</v>
      </c>
      <c r="D1718" s="698" t="s">
        <v>21</v>
      </c>
      <c r="E1718" s="695"/>
      <c r="F1718" s="692"/>
      <c r="G1718" s="692"/>
      <c r="H1718" s="692"/>
      <c r="I1718" s="692">
        <v>2</v>
      </c>
      <c r="J1718" s="696">
        <v>10</v>
      </c>
      <c r="K1718" s="699">
        <f t="shared" si="45"/>
        <v>20</v>
      </c>
    </row>
    <row r="1719" spans="1:11">
      <c r="A1719" s="688">
        <v>14</v>
      </c>
      <c r="B1719" s="689"/>
      <c r="C1719" s="701" t="s">
        <v>2033</v>
      </c>
      <c r="D1719" s="698" t="s">
        <v>21</v>
      </c>
      <c r="E1719" s="695"/>
      <c r="F1719" s="692"/>
      <c r="G1719" s="692"/>
      <c r="H1719" s="692"/>
      <c r="I1719" s="692">
        <v>5</v>
      </c>
      <c r="J1719" s="696">
        <v>10</v>
      </c>
      <c r="K1719" s="699">
        <f t="shared" si="45"/>
        <v>50</v>
      </c>
    </row>
    <row r="1720" spans="1:11" ht="25.5">
      <c r="A1720" s="682">
        <v>15</v>
      </c>
      <c r="B1720" s="689"/>
      <c r="C1720" s="700" t="s">
        <v>2034</v>
      </c>
      <c r="D1720" s="698" t="s">
        <v>21</v>
      </c>
      <c r="E1720" s="695"/>
      <c r="F1720" s="692"/>
      <c r="G1720" s="692"/>
      <c r="H1720" s="692"/>
      <c r="I1720" s="692">
        <v>1</v>
      </c>
      <c r="J1720" s="696">
        <v>1</v>
      </c>
      <c r="K1720" s="699">
        <f t="shared" si="45"/>
        <v>1</v>
      </c>
    </row>
    <row r="1721" spans="1:11" ht="25.5">
      <c r="A1721" s="688">
        <v>16</v>
      </c>
      <c r="B1721" s="689"/>
      <c r="C1721" s="700" t="s">
        <v>2035</v>
      </c>
      <c r="D1721" s="698" t="s">
        <v>21</v>
      </c>
      <c r="E1721" s="695">
        <v>3</v>
      </c>
      <c r="F1721" s="692"/>
      <c r="G1721" s="692"/>
      <c r="H1721" s="692"/>
      <c r="I1721" s="692"/>
      <c r="J1721" s="696">
        <v>632380</v>
      </c>
      <c r="K1721" s="699">
        <f>J1721*E1721</f>
        <v>1897140</v>
      </c>
    </row>
    <row r="1722" spans="1:11">
      <c r="A1722" s="682">
        <v>17</v>
      </c>
      <c r="B1722" s="689"/>
      <c r="C1722" s="702" t="s">
        <v>2036</v>
      </c>
      <c r="D1722" s="698" t="s">
        <v>21</v>
      </c>
      <c r="E1722" s="695"/>
      <c r="F1722" s="692"/>
      <c r="G1722" s="692"/>
      <c r="H1722" s="692"/>
      <c r="I1722" s="692">
        <v>2</v>
      </c>
      <c r="J1722" s="696">
        <v>80</v>
      </c>
      <c r="K1722" s="699">
        <f>J1722*I1722</f>
        <v>160</v>
      </c>
    </row>
    <row r="1723" spans="1:11" ht="18.75">
      <c r="A1723" s="634" t="s">
        <v>2037</v>
      </c>
      <c r="B1723" s="635"/>
      <c r="C1723" s="635"/>
      <c r="D1723" s="635"/>
      <c r="E1723" s="635"/>
      <c r="F1723" s="635"/>
      <c r="G1723" s="635"/>
      <c r="H1723" s="635"/>
      <c r="I1723" s="635"/>
      <c r="J1723" s="635"/>
      <c r="K1723" s="636"/>
    </row>
    <row r="1724" spans="1:11" ht="16.5">
      <c r="A1724" s="556" t="s">
        <v>1535</v>
      </c>
      <c r="B1724" s="557" t="s">
        <v>335</v>
      </c>
      <c r="C1724" s="556" t="s">
        <v>1536</v>
      </c>
      <c r="D1724" s="326" t="s">
        <v>3</v>
      </c>
      <c r="E1724" s="558" t="s">
        <v>4</v>
      </c>
      <c r="F1724" s="559"/>
      <c r="G1724" s="559"/>
      <c r="H1724" s="559"/>
      <c r="I1724" s="560"/>
      <c r="J1724" s="561" t="s">
        <v>1537</v>
      </c>
      <c r="K1724" s="561" t="s">
        <v>243</v>
      </c>
    </row>
    <row r="1725" spans="1:11" ht="16.5">
      <c r="A1725" s="562"/>
      <c r="B1725" s="563"/>
      <c r="C1725" s="562"/>
      <c r="D1725" s="564"/>
      <c r="E1725" s="565" t="s">
        <v>5</v>
      </c>
      <c r="F1725" s="565" t="s">
        <v>1538</v>
      </c>
      <c r="G1725" s="565" t="s">
        <v>7</v>
      </c>
      <c r="H1725" s="565" t="s">
        <v>1539</v>
      </c>
      <c r="I1725" s="565" t="s">
        <v>9</v>
      </c>
      <c r="J1725" s="566"/>
      <c r="K1725" s="566"/>
    </row>
    <row r="1726" spans="1:11" ht="16.5">
      <c r="A1726" s="637">
        <v>1</v>
      </c>
      <c r="B1726" s="638" t="s">
        <v>2038</v>
      </c>
      <c r="C1726" s="703" t="s">
        <v>2039</v>
      </c>
      <c r="D1726" s="109" t="s">
        <v>152</v>
      </c>
      <c r="E1726" s="109">
        <v>1</v>
      </c>
      <c r="F1726" s="326"/>
      <c r="G1726" s="326"/>
      <c r="H1726" s="326"/>
      <c r="I1726" s="326"/>
      <c r="J1726" s="121">
        <v>1475</v>
      </c>
      <c r="K1726" s="704">
        <f t="shared" ref="K1726:K1780" si="46">J1726*(I1726+E1726)</f>
        <v>1475</v>
      </c>
    </row>
    <row r="1727" spans="1:11" ht="16.5">
      <c r="A1727" s="637">
        <v>2</v>
      </c>
      <c r="B1727" s="638" t="s">
        <v>2040</v>
      </c>
      <c r="C1727" s="705" t="s">
        <v>2041</v>
      </c>
      <c r="D1727" s="83" t="s">
        <v>152</v>
      </c>
      <c r="E1727" s="109">
        <v>1</v>
      </c>
      <c r="F1727" s="326"/>
      <c r="G1727" s="326"/>
      <c r="H1727" s="326"/>
      <c r="I1727" s="326"/>
      <c r="J1727" s="121">
        <v>334420.63</v>
      </c>
      <c r="K1727" s="704">
        <f t="shared" si="46"/>
        <v>334420.63</v>
      </c>
    </row>
    <row r="1728" spans="1:11" ht="16.5">
      <c r="A1728" s="637">
        <v>3</v>
      </c>
      <c r="B1728" s="638" t="s">
        <v>2042</v>
      </c>
      <c r="C1728" s="705" t="s">
        <v>2043</v>
      </c>
      <c r="D1728" s="83" t="s">
        <v>152</v>
      </c>
      <c r="E1728" s="12">
        <v>1</v>
      </c>
      <c r="F1728" s="326"/>
      <c r="G1728" s="326"/>
      <c r="H1728" s="326"/>
      <c r="I1728" s="326"/>
      <c r="J1728" s="706">
        <v>1114735.43</v>
      </c>
      <c r="K1728" s="704">
        <f t="shared" si="46"/>
        <v>1114735.43</v>
      </c>
    </row>
    <row r="1729" spans="1:11" ht="28.5">
      <c r="A1729" s="637">
        <v>4</v>
      </c>
      <c r="B1729" s="638" t="s">
        <v>2044</v>
      </c>
      <c r="C1729" s="705" t="s">
        <v>2045</v>
      </c>
      <c r="D1729" s="83" t="s">
        <v>152</v>
      </c>
      <c r="E1729" s="12">
        <v>1</v>
      </c>
      <c r="F1729" s="326"/>
      <c r="G1729" s="326"/>
      <c r="H1729" s="326"/>
      <c r="I1729" s="326"/>
      <c r="J1729" s="706">
        <v>2675365.02</v>
      </c>
      <c r="K1729" s="704">
        <f t="shared" si="46"/>
        <v>2675365.02</v>
      </c>
    </row>
    <row r="1730" spans="1:11" ht="16.5">
      <c r="A1730" s="637">
        <v>5</v>
      </c>
      <c r="B1730" s="638" t="s">
        <v>2046</v>
      </c>
      <c r="C1730" s="705" t="s">
        <v>529</v>
      </c>
      <c r="D1730" s="83" t="s">
        <v>1763</v>
      </c>
      <c r="E1730" s="12">
        <v>1</v>
      </c>
      <c r="F1730" s="326"/>
      <c r="G1730" s="326"/>
      <c r="H1730" s="326"/>
      <c r="I1730" s="326">
        <v>1</v>
      </c>
      <c r="J1730" s="706">
        <v>7431.57</v>
      </c>
      <c r="K1730" s="704">
        <f t="shared" si="46"/>
        <v>14863.14</v>
      </c>
    </row>
    <row r="1731" spans="1:11" ht="16.5">
      <c r="A1731" s="637">
        <v>6</v>
      </c>
      <c r="B1731" s="638" t="s">
        <v>2047</v>
      </c>
      <c r="C1731" s="705" t="s">
        <v>2048</v>
      </c>
      <c r="D1731" s="83" t="s">
        <v>152</v>
      </c>
      <c r="E1731" s="12">
        <v>2</v>
      </c>
      <c r="F1731" s="326"/>
      <c r="G1731" s="326"/>
      <c r="H1731" s="326"/>
      <c r="I1731" s="326"/>
      <c r="J1731" s="706">
        <v>14863.14</v>
      </c>
      <c r="K1731" s="704">
        <f t="shared" si="46"/>
        <v>29726.28</v>
      </c>
    </row>
    <row r="1732" spans="1:11" ht="16.5">
      <c r="A1732" s="637">
        <v>7</v>
      </c>
      <c r="B1732" s="638" t="s">
        <v>2049</v>
      </c>
      <c r="C1732" s="705" t="s">
        <v>2050</v>
      </c>
      <c r="D1732" s="83" t="s">
        <v>152</v>
      </c>
      <c r="E1732" s="12">
        <v>1</v>
      </c>
      <c r="F1732" s="326"/>
      <c r="G1732" s="326"/>
      <c r="H1732" s="326"/>
      <c r="I1732" s="326"/>
      <c r="J1732" s="706">
        <v>350977.5</v>
      </c>
      <c r="K1732" s="704">
        <f t="shared" si="46"/>
        <v>350977.5</v>
      </c>
    </row>
    <row r="1733" spans="1:11" ht="16.5">
      <c r="A1733" s="637">
        <v>8</v>
      </c>
      <c r="B1733" s="638" t="s">
        <v>1440</v>
      </c>
      <c r="C1733" s="705" t="s">
        <v>2051</v>
      </c>
      <c r="D1733" s="83" t="s">
        <v>152</v>
      </c>
      <c r="E1733" s="12">
        <v>1</v>
      </c>
      <c r="F1733" s="326"/>
      <c r="G1733" s="326"/>
      <c r="H1733" s="326"/>
      <c r="I1733" s="326"/>
      <c r="J1733" s="706">
        <v>350977.5</v>
      </c>
      <c r="K1733" s="704">
        <f t="shared" si="46"/>
        <v>350977.5</v>
      </c>
    </row>
    <row r="1734" spans="1:11" ht="16.5">
      <c r="A1734" s="637">
        <v>9</v>
      </c>
      <c r="B1734" s="638" t="s">
        <v>1440</v>
      </c>
      <c r="C1734" s="705" t="s">
        <v>2052</v>
      </c>
      <c r="D1734" s="83" t="s">
        <v>152</v>
      </c>
      <c r="E1734" s="12">
        <v>1</v>
      </c>
      <c r="F1734" s="326"/>
      <c r="G1734" s="326"/>
      <c r="H1734" s="326"/>
      <c r="I1734" s="326"/>
      <c r="J1734" s="706">
        <v>21058.65</v>
      </c>
      <c r="K1734" s="704">
        <f t="shared" si="46"/>
        <v>21058.65</v>
      </c>
    </row>
    <row r="1735" spans="1:11" ht="16.5">
      <c r="A1735" s="637">
        <v>10</v>
      </c>
      <c r="B1735" s="638" t="s">
        <v>2053</v>
      </c>
      <c r="C1735" s="705" t="s">
        <v>2054</v>
      </c>
      <c r="D1735" s="83" t="s">
        <v>152</v>
      </c>
      <c r="E1735" s="12">
        <v>2</v>
      </c>
      <c r="F1735" s="326"/>
      <c r="G1735" s="326"/>
      <c r="H1735" s="326"/>
      <c r="I1735" s="326"/>
      <c r="J1735" s="706">
        <v>2105.87</v>
      </c>
      <c r="K1735" s="704">
        <f t="shared" si="46"/>
        <v>4211.74</v>
      </c>
    </row>
    <row r="1736" spans="1:11" ht="16.5">
      <c r="A1736" s="637">
        <v>11</v>
      </c>
      <c r="B1736" s="638" t="s">
        <v>2055</v>
      </c>
      <c r="C1736" s="705" t="s">
        <v>2056</v>
      </c>
      <c r="D1736" s="83" t="s">
        <v>152</v>
      </c>
      <c r="E1736" s="12">
        <v>2</v>
      </c>
      <c r="F1736" s="326"/>
      <c r="G1736" s="326"/>
      <c r="H1736" s="326"/>
      <c r="I1736" s="326"/>
      <c r="J1736" s="706">
        <v>1403.91</v>
      </c>
      <c r="K1736" s="704">
        <f t="shared" si="46"/>
        <v>2807.82</v>
      </c>
    </row>
    <row r="1737" spans="1:11" ht="16.5">
      <c r="A1737" s="637">
        <v>12</v>
      </c>
      <c r="B1737" s="638" t="s">
        <v>2057</v>
      </c>
      <c r="C1737" s="705" t="s">
        <v>2058</v>
      </c>
      <c r="D1737" s="83" t="s">
        <v>152</v>
      </c>
      <c r="E1737" s="12">
        <v>2</v>
      </c>
      <c r="F1737" s="326"/>
      <c r="G1737" s="326"/>
      <c r="H1737" s="326"/>
      <c r="I1737" s="326"/>
      <c r="J1737" s="706">
        <v>1403.91</v>
      </c>
      <c r="K1737" s="704">
        <f t="shared" si="46"/>
        <v>2807.82</v>
      </c>
    </row>
    <row r="1738" spans="1:11" ht="16.5">
      <c r="A1738" s="637">
        <v>13</v>
      </c>
      <c r="B1738" s="638" t="s">
        <v>2059</v>
      </c>
      <c r="C1738" s="705" t="s">
        <v>2060</v>
      </c>
      <c r="D1738" s="83" t="s">
        <v>20</v>
      </c>
      <c r="E1738" s="12">
        <v>5</v>
      </c>
      <c r="F1738" s="326"/>
      <c r="G1738" s="326"/>
      <c r="H1738" s="326"/>
      <c r="I1738" s="326"/>
      <c r="J1738" s="706">
        <v>561.55999999999995</v>
      </c>
      <c r="K1738" s="704">
        <f t="shared" si="46"/>
        <v>2807.7999999999997</v>
      </c>
    </row>
    <row r="1739" spans="1:11" ht="16.5">
      <c r="A1739" s="637">
        <v>14</v>
      </c>
      <c r="B1739" s="638" t="s">
        <v>2008</v>
      </c>
      <c r="C1739" s="705" t="s">
        <v>2061</v>
      </c>
      <c r="D1739" s="83" t="s">
        <v>20</v>
      </c>
      <c r="E1739" s="12">
        <v>5</v>
      </c>
      <c r="F1739" s="326"/>
      <c r="G1739" s="326"/>
      <c r="H1739" s="326"/>
      <c r="I1739" s="326"/>
      <c r="J1739" s="706">
        <v>561.55999999999995</v>
      </c>
      <c r="K1739" s="704">
        <f t="shared" si="46"/>
        <v>2807.7999999999997</v>
      </c>
    </row>
    <row r="1740" spans="1:11" ht="16.5">
      <c r="A1740" s="637">
        <v>15</v>
      </c>
      <c r="B1740" s="638" t="s">
        <v>2062</v>
      </c>
      <c r="C1740" s="705" t="s">
        <v>2063</v>
      </c>
      <c r="D1740" s="83" t="s">
        <v>20</v>
      </c>
      <c r="E1740" s="12">
        <v>1</v>
      </c>
      <c r="F1740" s="326"/>
      <c r="G1740" s="326"/>
      <c r="H1740" s="326"/>
      <c r="I1740" s="326"/>
      <c r="J1740" s="706">
        <v>21058.65</v>
      </c>
      <c r="K1740" s="704">
        <f t="shared" si="46"/>
        <v>21058.65</v>
      </c>
    </row>
    <row r="1741" spans="1:11" ht="16.5">
      <c r="A1741" s="637">
        <v>16</v>
      </c>
      <c r="B1741" s="638" t="s">
        <v>2064</v>
      </c>
      <c r="C1741" s="705" t="s">
        <v>2065</v>
      </c>
      <c r="D1741" s="83" t="s">
        <v>20</v>
      </c>
      <c r="E1741" s="12">
        <v>1</v>
      </c>
      <c r="F1741" s="326"/>
      <c r="G1741" s="326"/>
      <c r="H1741" s="326"/>
      <c r="I1741" s="326"/>
      <c r="J1741" s="706">
        <v>28078.2</v>
      </c>
      <c r="K1741" s="704">
        <f t="shared" si="46"/>
        <v>28078.2</v>
      </c>
    </row>
    <row r="1742" spans="1:11" ht="16.5">
      <c r="A1742" s="637">
        <v>17</v>
      </c>
      <c r="B1742" s="638" t="s">
        <v>1440</v>
      </c>
      <c r="C1742" s="705" t="s">
        <v>2066</v>
      </c>
      <c r="D1742" s="83" t="s">
        <v>20</v>
      </c>
      <c r="E1742" s="109">
        <v>2</v>
      </c>
      <c r="F1742" s="326"/>
      <c r="G1742" s="326"/>
      <c r="H1742" s="326"/>
      <c r="I1742" s="326"/>
      <c r="J1742" s="121">
        <v>49136.85</v>
      </c>
      <c r="K1742" s="704">
        <f t="shared" si="46"/>
        <v>98273.7</v>
      </c>
    </row>
    <row r="1743" spans="1:11" ht="16.5">
      <c r="A1743" s="637">
        <v>18</v>
      </c>
      <c r="B1743" s="638" t="s">
        <v>2067</v>
      </c>
      <c r="C1743" s="705" t="s">
        <v>2068</v>
      </c>
      <c r="D1743" s="83" t="s">
        <v>2069</v>
      </c>
      <c r="E1743" s="12"/>
      <c r="F1743" s="326"/>
      <c r="G1743" s="326"/>
      <c r="H1743" s="326"/>
      <c r="I1743" s="326">
        <v>100</v>
      </c>
      <c r="J1743" s="706">
        <v>561.55999999999995</v>
      </c>
      <c r="K1743" s="704">
        <f t="shared" si="46"/>
        <v>56155.999999999993</v>
      </c>
    </row>
    <row r="1744" spans="1:11" ht="16.5">
      <c r="A1744" s="637">
        <v>19</v>
      </c>
      <c r="B1744" s="638" t="s">
        <v>2070</v>
      </c>
      <c r="C1744" s="705" t="s">
        <v>2071</v>
      </c>
      <c r="D1744" s="83" t="s">
        <v>152</v>
      </c>
      <c r="E1744" s="12">
        <v>1</v>
      </c>
      <c r="F1744" s="326"/>
      <c r="G1744" s="326"/>
      <c r="H1744" s="326"/>
      <c r="I1744" s="326"/>
      <c r="J1744" s="706">
        <v>491368.5</v>
      </c>
      <c r="K1744" s="704">
        <f t="shared" si="46"/>
        <v>491368.5</v>
      </c>
    </row>
    <row r="1745" spans="1:11" ht="16.5">
      <c r="A1745" s="637">
        <v>20</v>
      </c>
      <c r="B1745" s="638" t="s">
        <v>2072</v>
      </c>
      <c r="C1745" s="705" t="s">
        <v>2073</v>
      </c>
      <c r="D1745" s="83" t="s">
        <v>152</v>
      </c>
      <c r="E1745" s="12">
        <v>1</v>
      </c>
      <c r="F1745" s="326"/>
      <c r="G1745" s="326"/>
      <c r="H1745" s="326"/>
      <c r="I1745" s="326"/>
      <c r="J1745" s="706">
        <v>222947.09</v>
      </c>
      <c r="K1745" s="704">
        <f t="shared" si="46"/>
        <v>222947.09</v>
      </c>
    </row>
    <row r="1746" spans="1:11" ht="16.5">
      <c r="A1746" s="637">
        <v>21</v>
      </c>
      <c r="B1746" s="638" t="s">
        <v>2074</v>
      </c>
      <c r="C1746" s="705" t="s">
        <v>2075</v>
      </c>
      <c r="D1746" s="83" t="s">
        <v>20</v>
      </c>
      <c r="E1746" s="12">
        <v>1</v>
      </c>
      <c r="F1746" s="326"/>
      <c r="G1746" s="326"/>
      <c r="H1746" s="326"/>
      <c r="I1746" s="326"/>
      <c r="J1746" s="706">
        <v>3715784.75</v>
      </c>
      <c r="K1746" s="704">
        <f t="shared" si="46"/>
        <v>3715784.75</v>
      </c>
    </row>
    <row r="1747" spans="1:11" ht="16.5">
      <c r="A1747" s="637">
        <v>22</v>
      </c>
      <c r="B1747" s="638" t="s">
        <v>2076</v>
      </c>
      <c r="C1747" s="705" t="s">
        <v>2077</v>
      </c>
      <c r="D1747" s="83" t="s">
        <v>1763</v>
      </c>
      <c r="E1747" s="12">
        <v>2</v>
      </c>
      <c r="F1747" s="326"/>
      <c r="G1747" s="326"/>
      <c r="H1747" s="326"/>
      <c r="I1747" s="326"/>
      <c r="J1747" s="706">
        <v>222947.09</v>
      </c>
      <c r="K1747" s="704">
        <f t="shared" si="46"/>
        <v>445894.18</v>
      </c>
    </row>
    <row r="1748" spans="1:11" ht="16.5">
      <c r="A1748" s="637">
        <v>23</v>
      </c>
      <c r="B1748" s="638" t="s">
        <v>2078</v>
      </c>
      <c r="C1748" s="705" t="s">
        <v>2079</v>
      </c>
      <c r="D1748" s="83" t="s">
        <v>1763</v>
      </c>
      <c r="E1748" s="12">
        <v>1</v>
      </c>
      <c r="F1748" s="326"/>
      <c r="G1748" s="326"/>
      <c r="H1748" s="326"/>
      <c r="I1748" s="326"/>
      <c r="J1748" s="706">
        <v>1754887.5</v>
      </c>
      <c r="K1748" s="704">
        <f t="shared" si="46"/>
        <v>1754887.5</v>
      </c>
    </row>
    <row r="1749" spans="1:11" ht="16.5">
      <c r="A1749" s="637">
        <v>24</v>
      </c>
      <c r="B1749" s="638" t="s">
        <v>2080</v>
      </c>
      <c r="C1749" s="705" t="s">
        <v>2081</v>
      </c>
      <c r="D1749" s="83" t="s">
        <v>152</v>
      </c>
      <c r="E1749" s="12">
        <v>1</v>
      </c>
      <c r="F1749" s="326"/>
      <c r="G1749" s="326"/>
      <c r="H1749" s="326"/>
      <c r="I1749" s="326"/>
      <c r="J1749" s="706">
        <v>2229470.85</v>
      </c>
      <c r="K1749" s="704">
        <f t="shared" si="46"/>
        <v>2229470.85</v>
      </c>
    </row>
    <row r="1750" spans="1:11" ht="16.5">
      <c r="A1750" s="637">
        <v>25</v>
      </c>
      <c r="B1750" s="638" t="s">
        <v>2082</v>
      </c>
      <c r="C1750" s="705" t="s">
        <v>2083</v>
      </c>
      <c r="D1750" s="83" t="s">
        <v>152</v>
      </c>
      <c r="E1750" s="12">
        <v>1</v>
      </c>
      <c r="F1750" s="326"/>
      <c r="G1750" s="326"/>
      <c r="H1750" s="326"/>
      <c r="I1750" s="326"/>
      <c r="J1750" s="706">
        <v>445894.17</v>
      </c>
      <c r="K1750" s="704">
        <f t="shared" si="46"/>
        <v>445894.17</v>
      </c>
    </row>
    <row r="1751" spans="1:11" ht="16.5">
      <c r="A1751" s="637">
        <v>26</v>
      </c>
      <c r="B1751" s="638" t="s">
        <v>1440</v>
      </c>
      <c r="C1751" s="705" t="s">
        <v>2084</v>
      </c>
      <c r="D1751" s="83" t="s">
        <v>152</v>
      </c>
      <c r="E1751" s="12">
        <v>1</v>
      </c>
      <c r="F1751" s="326"/>
      <c r="G1751" s="326"/>
      <c r="H1751" s="326"/>
      <c r="I1751" s="326"/>
      <c r="J1751" s="706">
        <v>1403.91</v>
      </c>
      <c r="K1751" s="704">
        <f t="shared" si="46"/>
        <v>1403.91</v>
      </c>
    </row>
    <row r="1752" spans="1:11" ht="16.5">
      <c r="A1752" s="637">
        <v>27</v>
      </c>
      <c r="B1752" s="638" t="s">
        <v>2085</v>
      </c>
      <c r="C1752" s="705" t="s">
        <v>2086</v>
      </c>
      <c r="D1752" s="83" t="s">
        <v>152</v>
      </c>
      <c r="E1752" s="12">
        <v>1</v>
      </c>
      <c r="F1752" s="326"/>
      <c r="G1752" s="326"/>
      <c r="H1752" s="326"/>
      <c r="I1752" s="326"/>
      <c r="J1752" s="706">
        <v>371578.48</v>
      </c>
      <c r="K1752" s="704">
        <f t="shared" si="46"/>
        <v>371578.48</v>
      </c>
    </row>
    <row r="1753" spans="1:11" ht="16.5">
      <c r="A1753" s="637">
        <v>28</v>
      </c>
      <c r="B1753" s="638" t="s">
        <v>2087</v>
      </c>
      <c r="C1753" s="707" t="s">
        <v>2088</v>
      </c>
      <c r="D1753" s="83" t="s">
        <v>152</v>
      </c>
      <c r="E1753" s="12">
        <v>1</v>
      </c>
      <c r="F1753" s="326"/>
      <c r="G1753" s="326"/>
      <c r="H1753" s="326"/>
      <c r="I1753" s="326"/>
      <c r="J1753" s="706">
        <v>22607.266000000003</v>
      </c>
      <c r="K1753" s="704">
        <f t="shared" si="46"/>
        <v>22607.266000000003</v>
      </c>
    </row>
    <row r="1754" spans="1:11" ht="16.5">
      <c r="A1754" s="637">
        <v>29</v>
      </c>
      <c r="B1754" s="638" t="s">
        <v>1440</v>
      </c>
      <c r="C1754" s="708" t="s">
        <v>2089</v>
      </c>
      <c r="D1754" s="83" t="s">
        <v>152</v>
      </c>
      <c r="E1754" s="12">
        <v>3</v>
      </c>
      <c r="F1754" s="326"/>
      <c r="G1754" s="326"/>
      <c r="H1754" s="326"/>
      <c r="I1754" s="326"/>
      <c r="J1754" s="706">
        <v>13288.923999999999</v>
      </c>
      <c r="K1754" s="704">
        <f t="shared" si="46"/>
        <v>39866.771999999997</v>
      </c>
    </row>
    <row r="1755" spans="1:11" ht="16.5">
      <c r="A1755" s="637">
        <v>30</v>
      </c>
      <c r="B1755" s="638" t="s">
        <v>1440</v>
      </c>
      <c r="C1755" s="707" t="s">
        <v>2090</v>
      </c>
      <c r="D1755" s="83" t="s">
        <v>152</v>
      </c>
      <c r="E1755" s="12">
        <v>6</v>
      </c>
      <c r="F1755" s="326"/>
      <c r="G1755" s="326"/>
      <c r="H1755" s="326"/>
      <c r="I1755" s="326"/>
      <c r="J1755" s="706">
        <v>9474.101999999999</v>
      </c>
      <c r="K1755" s="704">
        <f t="shared" si="46"/>
        <v>56844.611999999994</v>
      </c>
    </row>
    <row r="1756" spans="1:11" ht="16.5">
      <c r="A1756" s="637">
        <v>31</v>
      </c>
      <c r="B1756" s="638" t="s">
        <v>1440</v>
      </c>
      <c r="C1756" s="707" t="s">
        <v>2091</v>
      </c>
      <c r="D1756" s="83" t="s">
        <v>152</v>
      </c>
      <c r="E1756" s="12">
        <v>12</v>
      </c>
      <c r="F1756" s="326"/>
      <c r="G1756" s="326"/>
      <c r="H1756" s="326"/>
      <c r="I1756" s="326"/>
      <c r="J1756" s="706">
        <v>7174.0459999999994</v>
      </c>
      <c r="K1756" s="704">
        <f t="shared" si="46"/>
        <v>86088.551999999996</v>
      </c>
    </row>
    <row r="1757" spans="1:11" ht="16.5">
      <c r="A1757" s="637">
        <v>32</v>
      </c>
      <c r="B1757" s="638" t="s">
        <v>1440</v>
      </c>
      <c r="C1757" s="707" t="s">
        <v>2092</v>
      </c>
      <c r="D1757" s="83" t="s">
        <v>152</v>
      </c>
      <c r="E1757" s="12">
        <v>3</v>
      </c>
      <c r="F1757" s="326"/>
      <c r="G1757" s="326"/>
      <c r="H1757" s="326"/>
      <c r="I1757" s="326"/>
      <c r="J1757" s="706">
        <v>6522.45</v>
      </c>
      <c r="K1757" s="704">
        <f t="shared" si="46"/>
        <v>19567.349999999999</v>
      </c>
    </row>
    <row r="1758" spans="1:11" ht="16.5">
      <c r="A1758" s="637">
        <v>33</v>
      </c>
      <c r="B1758" s="638" t="s">
        <v>1440</v>
      </c>
      <c r="C1758" s="707" t="s">
        <v>2093</v>
      </c>
      <c r="D1758" s="83" t="s">
        <v>152</v>
      </c>
      <c r="E1758" s="12">
        <v>3</v>
      </c>
      <c r="F1758" s="326"/>
      <c r="G1758" s="326"/>
      <c r="H1758" s="326"/>
      <c r="I1758" s="326"/>
      <c r="J1758" s="706">
        <v>18203.152000000002</v>
      </c>
      <c r="K1758" s="704">
        <f t="shared" si="46"/>
        <v>54609.456000000006</v>
      </c>
    </row>
    <row r="1759" spans="1:11" ht="16.5">
      <c r="A1759" s="637">
        <v>34</v>
      </c>
      <c r="B1759" s="638" t="s">
        <v>2094</v>
      </c>
      <c r="C1759" s="707" t="s">
        <v>2095</v>
      </c>
      <c r="D1759" s="83" t="s">
        <v>152</v>
      </c>
      <c r="E1759" s="12">
        <v>2</v>
      </c>
      <c r="F1759" s="326"/>
      <c r="G1759" s="326"/>
      <c r="H1759" s="326"/>
      <c r="I1759" s="326"/>
      <c r="J1759" s="706">
        <v>23336.742000000002</v>
      </c>
      <c r="K1759" s="704">
        <f t="shared" si="46"/>
        <v>46673.484000000004</v>
      </c>
    </row>
    <row r="1760" spans="1:11" ht="16.5">
      <c r="A1760" s="637">
        <v>35</v>
      </c>
      <c r="B1760" s="638" t="s">
        <v>2096</v>
      </c>
      <c r="C1760" s="707" t="s">
        <v>2097</v>
      </c>
      <c r="D1760" s="83" t="s">
        <v>152</v>
      </c>
      <c r="E1760" s="12">
        <v>4</v>
      </c>
      <c r="F1760" s="326"/>
      <c r="G1760" s="326"/>
      <c r="H1760" s="326"/>
      <c r="I1760" s="326"/>
      <c r="J1760" s="706">
        <v>30491.317999999999</v>
      </c>
      <c r="K1760" s="704">
        <f t="shared" si="46"/>
        <v>121965.272</v>
      </c>
    </row>
    <row r="1761" spans="1:11" ht="16.5">
      <c r="A1761" s="637">
        <v>36</v>
      </c>
      <c r="B1761" s="638" t="s">
        <v>1440</v>
      </c>
      <c r="C1761" s="707" t="s">
        <v>2098</v>
      </c>
      <c r="D1761" s="83" t="s">
        <v>152</v>
      </c>
      <c r="E1761" s="12">
        <v>2</v>
      </c>
      <c r="F1761" s="326"/>
      <c r="G1761" s="326"/>
      <c r="H1761" s="326"/>
      <c r="I1761" s="326"/>
      <c r="J1761" s="706">
        <v>18203.152000000002</v>
      </c>
      <c r="K1761" s="704">
        <f t="shared" si="46"/>
        <v>36406.304000000004</v>
      </c>
    </row>
    <row r="1762" spans="1:11" ht="16.5">
      <c r="A1762" s="637">
        <v>37</v>
      </c>
      <c r="B1762" s="638" t="s">
        <v>2099</v>
      </c>
      <c r="C1762" s="707" t="s">
        <v>1003</v>
      </c>
      <c r="D1762" s="83" t="s">
        <v>152</v>
      </c>
      <c r="E1762" s="12">
        <v>2</v>
      </c>
      <c r="F1762" s="326"/>
      <c r="G1762" s="326"/>
      <c r="H1762" s="326"/>
      <c r="I1762" s="326"/>
      <c r="J1762" s="706">
        <v>14319.536</v>
      </c>
      <c r="K1762" s="704">
        <f t="shared" si="46"/>
        <v>28639.072</v>
      </c>
    </row>
    <row r="1763" spans="1:11" ht="16.5">
      <c r="A1763" s="637">
        <v>38</v>
      </c>
      <c r="B1763" s="638" t="s">
        <v>1440</v>
      </c>
      <c r="C1763" s="707" t="s">
        <v>2100</v>
      </c>
      <c r="D1763" s="83" t="s">
        <v>152</v>
      </c>
      <c r="E1763" s="12">
        <v>1</v>
      </c>
      <c r="F1763" s="326"/>
      <c r="G1763" s="326"/>
      <c r="H1763" s="326"/>
      <c r="I1763" s="326"/>
      <c r="J1763" s="706">
        <v>23800.127999999997</v>
      </c>
      <c r="K1763" s="704">
        <f t="shared" si="46"/>
        <v>23800.127999999997</v>
      </c>
    </row>
    <row r="1764" spans="1:11" ht="16.5">
      <c r="A1764" s="637">
        <v>39</v>
      </c>
      <c r="B1764" s="638" t="s">
        <v>1440</v>
      </c>
      <c r="C1764" s="707" t="s">
        <v>2101</v>
      </c>
      <c r="D1764" s="83" t="s">
        <v>152</v>
      </c>
      <c r="E1764" s="12">
        <v>3</v>
      </c>
      <c r="F1764" s="326"/>
      <c r="G1764" s="326"/>
      <c r="H1764" s="326"/>
      <c r="I1764" s="326"/>
      <c r="J1764" s="706">
        <v>1103.3</v>
      </c>
      <c r="K1764" s="704">
        <f t="shared" si="46"/>
        <v>3309.8999999999996</v>
      </c>
    </row>
    <row r="1765" spans="1:11" ht="16.5">
      <c r="A1765" s="637">
        <v>40</v>
      </c>
      <c r="B1765" s="638" t="s">
        <v>1440</v>
      </c>
      <c r="C1765" s="707" t="s">
        <v>2102</v>
      </c>
      <c r="D1765" s="83" t="s">
        <v>152</v>
      </c>
      <c r="E1765" s="12">
        <v>1</v>
      </c>
      <c r="F1765" s="326"/>
      <c r="G1765" s="326"/>
      <c r="H1765" s="326"/>
      <c r="I1765" s="326"/>
      <c r="J1765" s="706">
        <v>91075.468000000008</v>
      </c>
      <c r="K1765" s="704">
        <f t="shared" si="46"/>
        <v>91075.468000000008</v>
      </c>
    </row>
    <row r="1766" spans="1:11" ht="16.5">
      <c r="A1766" s="637">
        <v>41</v>
      </c>
      <c r="B1766" s="638" t="s">
        <v>1440</v>
      </c>
      <c r="C1766" s="707" t="s">
        <v>2103</v>
      </c>
      <c r="D1766" s="83" t="s">
        <v>152</v>
      </c>
      <c r="E1766" s="12">
        <v>10</v>
      </c>
      <c r="F1766" s="326"/>
      <c r="G1766" s="326"/>
      <c r="H1766" s="326"/>
      <c r="I1766" s="326"/>
      <c r="J1766" s="706">
        <v>13216.236000000001</v>
      </c>
      <c r="K1766" s="704">
        <f t="shared" si="46"/>
        <v>132162.36000000002</v>
      </c>
    </row>
    <row r="1767" spans="1:11" ht="16.5">
      <c r="A1767" s="637">
        <v>42</v>
      </c>
      <c r="B1767" s="638" t="s">
        <v>1440</v>
      </c>
      <c r="C1767" s="707" t="s">
        <v>2104</v>
      </c>
      <c r="D1767" s="83" t="s">
        <v>152</v>
      </c>
      <c r="E1767" s="12">
        <v>2</v>
      </c>
      <c r="F1767" s="326"/>
      <c r="G1767" s="326"/>
      <c r="H1767" s="326"/>
      <c r="I1767" s="326"/>
      <c r="J1767" s="706">
        <v>12290.761999999999</v>
      </c>
      <c r="K1767" s="704">
        <f t="shared" si="46"/>
        <v>24581.523999999998</v>
      </c>
    </row>
    <row r="1768" spans="1:11" ht="16.5">
      <c r="A1768" s="637">
        <v>43</v>
      </c>
      <c r="B1768" s="638" t="s">
        <v>1440</v>
      </c>
      <c r="C1768" s="707" t="s">
        <v>2105</v>
      </c>
      <c r="D1768" s="83" t="s">
        <v>152</v>
      </c>
      <c r="E1768" s="12">
        <v>2</v>
      </c>
      <c r="F1768" s="326"/>
      <c r="G1768" s="326"/>
      <c r="H1768" s="326"/>
      <c r="I1768" s="326"/>
      <c r="J1768" s="706">
        <v>19386.928</v>
      </c>
      <c r="K1768" s="704">
        <f t="shared" si="46"/>
        <v>38773.856</v>
      </c>
    </row>
    <row r="1769" spans="1:11" ht="16.5">
      <c r="A1769" s="637">
        <v>44</v>
      </c>
      <c r="B1769" s="638" t="s">
        <v>2106</v>
      </c>
      <c r="C1769" s="707" t="s">
        <v>2107</v>
      </c>
      <c r="D1769" s="83" t="s">
        <v>152</v>
      </c>
      <c r="E1769" s="12">
        <v>2</v>
      </c>
      <c r="F1769" s="326"/>
      <c r="G1769" s="326"/>
      <c r="H1769" s="326"/>
      <c r="I1769" s="326"/>
      <c r="J1769" s="706">
        <v>18515.97</v>
      </c>
      <c r="K1769" s="704">
        <f t="shared" si="46"/>
        <v>37031.94</v>
      </c>
    </row>
    <row r="1770" spans="1:11" ht="16.5">
      <c r="A1770" s="637">
        <v>45</v>
      </c>
      <c r="B1770" s="638" t="s">
        <v>1440</v>
      </c>
      <c r="C1770" s="707" t="s">
        <v>2108</v>
      </c>
      <c r="D1770" s="83" t="s">
        <v>152</v>
      </c>
      <c r="E1770" s="12">
        <v>2</v>
      </c>
      <c r="F1770" s="326"/>
      <c r="G1770" s="326"/>
      <c r="H1770" s="326"/>
      <c r="I1770" s="326"/>
      <c r="J1770" s="706">
        <v>53390.634000000005</v>
      </c>
      <c r="K1770" s="704">
        <f t="shared" si="46"/>
        <v>106781.26800000001</v>
      </c>
    </row>
    <row r="1771" spans="1:11" ht="16.5">
      <c r="A1771" s="637">
        <v>46</v>
      </c>
      <c r="B1771" s="638" t="s">
        <v>1440</v>
      </c>
      <c r="C1771" s="707" t="s">
        <v>2109</v>
      </c>
      <c r="D1771" s="83" t="s">
        <v>152</v>
      </c>
      <c r="E1771" s="12">
        <v>2</v>
      </c>
      <c r="F1771" s="326"/>
      <c r="G1771" s="326"/>
      <c r="H1771" s="326"/>
      <c r="I1771" s="326"/>
      <c r="J1771" s="706">
        <v>15784.977999999999</v>
      </c>
      <c r="K1771" s="704">
        <f t="shared" si="46"/>
        <v>31569.955999999998</v>
      </c>
    </row>
    <row r="1772" spans="1:11" ht="16.5">
      <c r="A1772" s="637">
        <v>47</v>
      </c>
      <c r="B1772" s="638" t="s">
        <v>2110</v>
      </c>
      <c r="C1772" s="707" t="s">
        <v>2111</v>
      </c>
      <c r="D1772" s="83" t="s">
        <v>152</v>
      </c>
      <c r="E1772" s="12">
        <v>4</v>
      </c>
      <c r="F1772" s="326"/>
      <c r="G1772" s="326"/>
      <c r="H1772" s="326"/>
      <c r="I1772" s="326"/>
      <c r="J1772" s="706">
        <v>1579.6659999999999</v>
      </c>
      <c r="K1772" s="704">
        <f t="shared" si="46"/>
        <v>6318.6639999999998</v>
      </c>
    </row>
    <row r="1773" spans="1:11" ht="16.5">
      <c r="A1773" s="637">
        <v>48</v>
      </c>
      <c r="B1773" s="638" t="s">
        <v>2112</v>
      </c>
      <c r="C1773" s="707" t="s">
        <v>2113</v>
      </c>
      <c r="D1773" s="83" t="s">
        <v>152</v>
      </c>
      <c r="E1773" s="12">
        <v>4</v>
      </c>
      <c r="F1773" s="326"/>
      <c r="G1773" s="326"/>
      <c r="H1773" s="326"/>
      <c r="I1773" s="326"/>
      <c r="J1773" s="706">
        <v>2599.8000000000002</v>
      </c>
      <c r="K1773" s="704">
        <f t="shared" si="46"/>
        <v>10399.200000000001</v>
      </c>
    </row>
    <row r="1774" spans="1:11" ht="16.5">
      <c r="A1774" s="637">
        <v>49</v>
      </c>
      <c r="B1774" s="638" t="s">
        <v>2114</v>
      </c>
      <c r="C1774" s="707" t="s">
        <v>2115</v>
      </c>
      <c r="D1774" s="83" t="s">
        <v>152</v>
      </c>
      <c r="E1774" s="12">
        <v>4</v>
      </c>
      <c r="F1774" s="326"/>
      <c r="G1774" s="326"/>
      <c r="H1774" s="326"/>
      <c r="I1774" s="326"/>
      <c r="J1774" s="706">
        <v>1284.8</v>
      </c>
      <c r="K1774" s="704">
        <f t="shared" si="46"/>
        <v>5139.2</v>
      </c>
    </row>
    <row r="1775" spans="1:11" ht="16.5">
      <c r="A1775" s="637">
        <v>50</v>
      </c>
      <c r="B1775" s="638" t="s">
        <v>2116</v>
      </c>
      <c r="C1775" s="707" t="s">
        <v>2117</v>
      </c>
      <c r="D1775" s="83" t="s">
        <v>152</v>
      </c>
      <c r="E1775" s="12">
        <v>2</v>
      </c>
      <c r="F1775" s="326"/>
      <c r="G1775" s="326"/>
      <c r="H1775" s="326"/>
      <c r="I1775" s="326"/>
      <c r="J1775" s="706">
        <v>14537.6</v>
      </c>
      <c r="K1775" s="704">
        <f t="shared" si="46"/>
        <v>29075.200000000001</v>
      </c>
    </row>
    <row r="1776" spans="1:11" ht="16.5">
      <c r="A1776" s="637">
        <v>51</v>
      </c>
      <c r="B1776" s="638" t="s">
        <v>2118</v>
      </c>
      <c r="C1776" s="707" t="s">
        <v>2119</v>
      </c>
      <c r="D1776" s="83" t="s">
        <v>152</v>
      </c>
      <c r="E1776" s="12">
        <v>3</v>
      </c>
      <c r="F1776" s="326"/>
      <c r="G1776" s="326"/>
      <c r="H1776" s="326"/>
      <c r="I1776" s="326"/>
      <c r="J1776" s="706">
        <v>3335.86</v>
      </c>
      <c r="K1776" s="704">
        <f t="shared" si="46"/>
        <v>10007.58</v>
      </c>
    </row>
    <row r="1777" spans="1:11" ht="16.5">
      <c r="A1777" s="637">
        <v>52</v>
      </c>
      <c r="B1777" s="638" t="s">
        <v>2120</v>
      </c>
      <c r="C1777" s="707" t="s">
        <v>2121</v>
      </c>
      <c r="D1777" s="83" t="s">
        <v>152</v>
      </c>
      <c r="E1777" s="12">
        <v>2</v>
      </c>
      <c r="F1777" s="326"/>
      <c r="G1777" s="326"/>
      <c r="H1777" s="326"/>
      <c r="I1777" s="326"/>
      <c r="J1777" s="706">
        <v>23035.606</v>
      </c>
      <c r="K1777" s="704">
        <f t="shared" si="46"/>
        <v>46071.212</v>
      </c>
    </row>
    <row r="1778" spans="1:11" ht="16.5">
      <c r="A1778" s="637">
        <v>53</v>
      </c>
      <c r="B1778" s="638" t="s">
        <v>1440</v>
      </c>
      <c r="C1778" s="707" t="s">
        <v>2122</v>
      </c>
      <c r="D1778" s="83" t="s">
        <v>152</v>
      </c>
      <c r="E1778" s="12">
        <v>1</v>
      </c>
      <c r="F1778" s="326"/>
      <c r="G1778" s="326"/>
      <c r="H1778" s="326"/>
      <c r="I1778" s="326"/>
      <c r="J1778" s="706">
        <v>20861.455999999998</v>
      </c>
      <c r="K1778" s="704">
        <f t="shared" si="46"/>
        <v>20861.455999999998</v>
      </c>
    </row>
    <row r="1779" spans="1:11" ht="16.5">
      <c r="A1779" s="637">
        <v>54</v>
      </c>
      <c r="B1779" s="638" t="s">
        <v>1440</v>
      </c>
      <c r="C1779" s="709" t="s">
        <v>2123</v>
      </c>
      <c r="D1779" s="710" t="s">
        <v>1763</v>
      </c>
      <c r="E1779" s="12">
        <v>1</v>
      </c>
      <c r="F1779" s="326"/>
      <c r="G1779" s="326"/>
      <c r="H1779" s="326"/>
      <c r="I1779" s="326"/>
      <c r="J1779" s="706">
        <v>210586.5</v>
      </c>
      <c r="K1779" s="704">
        <f t="shared" si="46"/>
        <v>210586.5</v>
      </c>
    </row>
    <row r="1780" spans="1:11" ht="28.5">
      <c r="A1780" s="637">
        <v>55</v>
      </c>
      <c r="B1780" s="638" t="s">
        <v>1440</v>
      </c>
      <c r="C1780" s="709" t="s">
        <v>2124</v>
      </c>
      <c r="D1780" s="710" t="s">
        <v>1763</v>
      </c>
      <c r="E1780" s="12">
        <v>2</v>
      </c>
      <c r="F1780" s="326"/>
      <c r="G1780" s="326"/>
      <c r="H1780" s="326"/>
      <c r="I1780" s="326"/>
      <c r="J1780" s="706">
        <v>280782</v>
      </c>
      <c r="K1780" s="704">
        <f t="shared" si="46"/>
        <v>561564</v>
      </c>
    </row>
    <row r="1781" spans="1:11">
      <c r="A1781" s="711" t="s">
        <v>2125</v>
      </c>
      <c r="B1781" s="711"/>
      <c r="C1781" s="711"/>
      <c r="D1781" s="711"/>
      <c r="E1781" s="711"/>
      <c r="F1781" s="711"/>
      <c r="G1781" s="711"/>
      <c r="H1781" s="711"/>
      <c r="I1781" s="711"/>
      <c r="J1781" s="711"/>
      <c r="K1781" s="711"/>
    </row>
    <row r="1782" spans="1:11" ht="16.5">
      <c r="A1782" s="556" t="s">
        <v>1535</v>
      </c>
      <c r="B1782" s="557" t="s">
        <v>335</v>
      </c>
      <c r="C1782" s="556" t="s">
        <v>1536</v>
      </c>
      <c r="D1782" s="326" t="s">
        <v>3</v>
      </c>
      <c r="E1782" s="558" t="s">
        <v>4</v>
      </c>
      <c r="F1782" s="559"/>
      <c r="G1782" s="559"/>
      <c r="H1782" s="559"/>
      <c r="I1782" s="560"/>
      <c r="J1782" s="561" t="s">
        <v>1537</v>
      </c>
      <c r="K1782" s="561" t="s">
        <v>243</v>
      </c>
    </row>
    <row r="1783" spans="1:11" ht="16.5">
      <c r="A1783" s="562"/>
      <c r="B1783" s="563"/>
      <c r="C1783" s="562"/>
      <c r="D1783" s="564"/>
      <c r="E1783" s="565" t="s">
        <v>5</v>
      </c>
      <c r="F1783" s="565" t="s">
        <v>1538</v>
      </c>
      <c r="G1783" s="565" t="s">
        <v>7</v>
      </c>
      <c r="H1783" s="565" t="s">
        <v>1539</v>
      </c>
      <c r="I1783" s="565" t="s">
        <v>9</v>
      </c>
      <c r="J1783" s="566"/>
      <c r="K1783" s="566"/>
    </row>
    <row r="1784" spans="1:11">
      <c r="A1784" s="682">
        <v>1</v>
      </c>
      <c r="B1784" s="662" t="s">
        <v>1298</v>
      </c>
      <c r="C1784" s="684" t="s">
        <v>259</v>
      </c>
      <c r="D1784" s="685" t="s">
        <v>2126</v>
      </c>
      <c r="E1784" s="398">
        <v>0.54800000000000004</v>
      </c>
      <c r="F1784" s="613"/>
      <c r="G1784" s="613"/>
      <c r="H1784" s="398"/>
      <c r="I1784" s="613"/>
      <c r="J1784" s="712">
        <v>118000</v>
      </c>
      <c r="K1784" s="687">
        <f>J1784*(E1784+I1784)</f>
        <v>64664.000000000007</v>
      </c>
    </row>
    <row r="1785" spans="1:11" ht="30">
      <c r="A1785" s="682">
        <v>2</v>
      </c>
      <c r="B1785" s="664" t="s">
        <v>1107</v>
      </c>
      <c r="C1785" s="684" t="s">
        <v>2127</v>
      </c>
      <c r="D1785" s="685" t="s">
        <v>1763</v>
      </c>
      <c r="E1785" s="398">
        <v>4</v>
      </c>
      <c r="F1785" s="613"/>
      <c r="G1785" s="613"/>
      <c r="H1785" s="613"/>
      <c r="I1785" s="613"/>
      <c r="J1785" s="712">
        <v>1191.8</v>
      </c>
      <c r="K1785" s="687">
        <f t="shared" ref="K1785:K1800" si="47">J1785*(E1785+I1785)</f>
        <v>4767.2</v>
      </c>
    </row>
    <row r="1786" spans="1:11">
      <c r="A1786" s="682">
        <v>3</v>
      </c>
      <c r="B1786" s="683" t="s">
        <v>2128</v>
      </c>
      <c r="C1786" s="713" t="s">
        <v>2129</v>
      </c>
      <c r="D1786" s="714" t="s">
        <v>152</v>
      </c>
      <c r="E1786" s="613">
        <v>5</v>
      </c>
      <c r="F1786" s="613"/>
      <c r="G1786" s="613"/>
      <c r="H1786" s="613"/>
      <c r="I1786" s="613"/>
      <c r="J1786" s="706">
        <v>250</v>
      </c>
      <c r="K1786" s="687">
        <f t="shared" si="47"/>
        <v>1250</v>
      </c>
    </row>
    <row r="1787" spans="1:11">
      <c r="A1787" s="682">
        <v>4</v>
      </c>
      <c r="B1787" s="664" t="s">
        <v>2130</v>
      </c>
      <c r="C1787" s="713" t="s">
        <v>2131</v>
      </c>
      <c r="D1787" s="714" t="s">
        <v>152</v>
      </c>
      <c r="E1787" s="613">
        <v>40</v>
      </c>
      <c r="F1787" s="613"/>
      <c r="G1787" s="613"/>
      <c r="H1787" s="613"/>
      <c r="I1787" s="613"/>
      <c r="J1787" s="706">
        <v>10.92</v>
      </c>
      <c r="K1787" s="687">
        <f t="shared" si="47"/>
        <v>436.8</v>
      </c>
    </row>
    <row r="1788" spans="1:11">
      <c r="A1788" s="682">
        <v>5</v>
      </c>
      <c r="B1788" s="662" t="s">
        <v>2132</v>
      </c>
      <c r="C1788" s="713" t="s">
        <v>2133</v>
      </c>
      <c r="D1788" s="714" t="s">
        <v>152</v>
      </c>
      <c r="E1788" s="613">
        <v>40</v>
      </c>
      <c r="F1788" s="613"/>
      <c r="G1788" s="613"/>
      <c r="H1788" s="613"/>
      <c r="I1788" s="613"/>
      <c r="J1788" s="706">
        <v>11.35</v>
      </c>
      <c r="K1788" s="687">
        <f t="shared" si="47"/>
        <v>454</v>
      </c>
    </row>
    <row r="1789" spans="1:11">
      <c r="A1789" s="682">
        <v>6</v>
      </c>
      <c r="B1789" s="664" t="s">
        <v>2134</v>
      </c>
      <c r="C1789" s="713" t="s">
        <v>2135</v>
      </c>
      <c r="D1789" s="714" t="s">
        <v>152</v>
      </c>
      <c r="E1789" s="613">
        <v>5</v>
      </c>
      <c r="F1789" s="613"/>
      <c r="G1789" s="613"/>
      <c r="H1789" s="613"/>
      <c r="I1789" s="613"/>
      <c r="J1789" s="706">
        <v>15.35</v>
      </c>
      <c r="K1789" s="687">
        <f t="shared" si="47"/>
        <v>76.75</v>
      </c>
    </row>
    <row r="1790" spans="1:11" ht="30">
      <c r="A1790" s="682">
        <v>7</v>
      </c>
      <c r="B1790" s="683" t="s">
        <v>2136</v>
      </c>
      <c r="C1790" s="715" t="s">
        <v>2137</v>
      </c>
      <c r="D1790" s="714" t="s">
        <v>152</v>
      </c>
      <c r="E1790" s="613">
        <v>10</v>
      </c>
      <c r="F1790" s="613"/>
      <c r="G1790" s="613"/>
      <c r="H1790" s="613"/>
      <c r="I1790" s="613"/>
      <c r="J1790" s="706">
        <v>25.54</v>
      </c>
      <c r="K1790" s="687">
        <f t="shared" si="47"/>
        <v>255.39999999999998</v>
      </c>
    </row>
    <row r="1791" spans="1:11" ht="30">
      <c r="A1791" s="682">
        <v>8</v>
      </c>
      <c r="B1791" s="662" t="s">
        <v>1352</v>
      </c>
      <c r="C1791" s="716" t="s">
        <v>2138</v>
      </c>
      <c r="D1791" s="714" t="s">
        <v>152</v>
      </c>
      <c r="E1791" s="613">
        <v>2</v>
      </c>
      <c r="F1791" s="613"/>
      <c r="G1791" s="613"/>
      <c r="H1791" s="613"/>
      <c r="I1791" s="613"/>
      <c r="J1791" s="687">
        <v>9555.64</v>
      </c>
      <c r="K1791" s="687">
        <f t="shared" si="47"/>
        <v>19111.28</v>
      </c>
    </row>
    <row r="1792" spans="1:11">
      <c r="A1792" s="682">
        <v>9</v>
      </c>
      <c r="B1792" s="683" t="s">
        <v>550</v>
      </c>
      <c r="C1792" s="716" t="s">
        <v>2139</v>
      </c>
      <c r="D1792" s="714" t="s">
        <v>152</v>
      </c>
      <c r="E1792" s="613">
        <v>4</v>
      </c>
      <c r="F1792" s="613"/>
      <c r="G1792" s="613"/>
      <c r="H1792" s="613"/>
      <c r="I1792" s="613"/>
      <c r="J1792" s="687">
        <v>80</v>
      </c>
      <c r="K1792" s="687">
        <f t="shared" si="47"/>
        <v>320</v>
      </c>
    </row>
    <row r="1793" spans="1:11">
      <c r="A1793" s="682">
        <v>10</v>
      </c>
      <c r="B1793" s="683" t="s">
        <v>552</v>
      </c>
      <c r="C1793" s="716" t="s">
        <v>2140</v>
      </c>
      <c r="D1793" s="714" t="s">
        <v>152</v>
      </c>
      <c r="E1793" s="613">
        <v>2</v>
      </c>
      <c r="F1793" s="613"/>
      <c r="G1793" s="613"/>
      <c r="H1793" s="613"/>
      <c r="I1793" s="613"/>
      <c r="J1793" s="687">
        <v>40</v>
      </c>
      <c r="K1793" s="687">
        <f t="shared" si="47"/>
        <v>80</v>
      </c>
    </row>
    <row r="1794" spans="1:11">
      <c r="A1794" s="682">
        <v>11</v>
      </c>
      <c r="B1794" s="683" t="s">
        <v>2141</v>
      </c>
      <c r="C1794" s="716" t="s">
        <v>2142</v>
      </c>
      <c r="D1794" s="714" t="s">
        <v>152</v>
      </c>
      <c r="E1794" s="613">
        <v>3</v>
      </c>
      <c r="F1794" s="613"/>
      <c r="G1794" s="613"/>
      <c r="H1794" s="613"/>
      <c r="I1794" s="613"/>
      <c r="J1794" s="687">
        <v>30</v>
      </c>
      <c r="K1794" s="687">
        <f t="shared" si="47"/>
        <v>90</v>
      </c>
    </row>
    <row r="1795" spans="1:11">
      <c r="A1795" s="682">
        <v>12</v>
      </c>
      <c r="B1795" s="662" t="s">
        <v>1298</v>
      </c>
      <c r="C1795" s="716" t="s">
        <v>2143</v>
      </c>
      <c r="D1795" s="714" t="s">
        <v>2069</v>
      </c>
      <c r="E1795" s="613"/>
      <c r="F1795" s="613"/>
      <c r="G1795" s="613"/>
      <c r="H1795" s="613"/>
      <c r="I1795" s="613">
        <v>200</v>
      </c>
      <c r="J1795" s="687">
        <v>50</v>
      </c>
      <c r="K1795" s="687">
        <f t="shared" si="47"/>
        <v>10000</v>
      </c>
    </row>
    <row r="1796" spans="1:11" ht="30">
      <c r="A1796" s="682">
        <v>13</v>
      </c>
      <c r="B1796" s="613" t="s">
        <v>2144</v>
      </c>
      <c r="C1796" s="716" t="s">
        <v>2145</v>
      </c>
      <c r="D1796" s="714" t="s">
        <v>589</v>
      </c>
      <c r="E1796" s="613"/>
      <c r="F1796" s="613"/>
      <c r="G1796" s="613"/>
      <c r="H1796" s="613"/>
      <c r="I1796" s="613">
        <v>50</v>
      </c>
      <c r="J1796" s="687">
        <v>15</v>
      </c>
      <c r="K1796" s="687">
        <f t="shared" si="47"/>
        <v>750</v>
      </c>
    </row>
    <row r="1797" spans="1:11">
      <c r="A1797" s="682">
        <v>14</v>
      </c>
      <c r="B1797" s="689" t="s">
        <v>544</v>
      </c>
      <c r="C1797" s="717" t="s">
        <v>2146</v>
      </c>
      <c r="D1797" s="714" t="s">
        <v>2029</v>
      </c>
      <c r="E1797" s="613">
        <v>5</v>
      </c>
      <c r="F1797" s="613"/>
      <c r="G1797" s="613"/>
      <c r="H1797" s="613"/>
      <c r="I1797" s="613"/>
      <c r="J1797" s="687">
        <v>10679</v>
      </c>
      <c r="K1797" s="687">
        <f t="shared" si="47"/>
        <v>53395</v>
      </c>
    </row>
    <row r="1798" spans="1:11">
      <c r="A1798" s="682">
        <v>15</v>
      </c>
      <c r="B1798" s="718" t="s">
        <v>1352</v>
      </c>
      <c r="C1798" s="719" t="s">
        <v>2147</v>
      </c>
      <c r="D1798" s="720" t="s">
        <v>555</v>
      </c>
      <c r="E1798" s="613">
        <v>9</v>
      </c>
      <c r="F1798" s="613"/>
      <c r="G1798" s="613"/>
      <c r="H1798" s="613"/>
      <c r="I1798" s="613"/>
      <c r="J1798" s="687">
        <v>6380.26</v>
      </c>
      <c r="K1798" s="687">
        <f t="shared" si="47"/>
        <v>57422.340000000004</v>
      </c>
    </row>
    <row r="1799" spans="1:11" ht="15.75">
      <c r="A1799" s="682">
        <v>16</v>
      </c>
      <c r="B1799" s="683" t="s">
        <v>2148</v>
      </c>
      <c r="C1799" s="721" t="s">
        <v>2149</v>
      </c>
      <c r="D1799" s="714" t="s">
        <v>2029</v>
      </c>
      <c r="E1799" s="613">
        <v>2</v>
      </c>
      <c r="F1799" s="613"/>
      <c r="G1799" s="613"/>
      <c r="H1799" s="613"/>
      <c r="I1799" s="613"/>
      <c r="J1799" s="687">
        <v>1180</v>
      </c>
      <c r="K1799" s="687">
        <f t="shared" si="47"/>
        <v>2360</v>
      </c>
    </row>
    <row r="1800" spans="1:11" ht="15.75">
      <c r="A1800" s="682">
        <v>17</v>
      </c>
      <c r="B1800" s="683" t="s">
        <v>2128</v>
      </c>
      <c r="C1800" s="721" t="s">
        <v>2129</v>
      </c>
      <c r="D1800" s="714" t="s">
        <v>152</v>
      </c>
      <c r="E1800" s="613">
        <v>5</v>
      </c>
      <c r="F1800" s="613"/>
      <c r="G1800" s="613"/>
      <c r="H1800" s="613"/>
      <c r="I1800" s="613"/>
      <c r="J1800" s="687">
        <v>464</v>
      </c>
      <c r="K1800" s="687">
        <f t="shared" si="47"/>
        <v>2320</v>
      </c>
    </row>
    <row r="1801" spans="1:11" ht="18.75">
      <c r="A1801" s="634" t="s">
        <v>2150</v>
      </c>
      <c r="B1801" s="635"/>
      <c r="C1801" s="635"/>
      <c r="D1801" s="635"/>
      <c r="E1801" s="635"/>
      <c r="F1801" s="635"/>
      <c r="G1801" s="635"/>
      <c r="H1801" s="635"/>
      <c r="I1801" s="635"/>
      <c r="J1801" s="635"/>
      <c r="K1801" s="636"/>
    </row>
    <row r="1802" spans="1:11" ht="16.5">
      <c r="A1802" s="556" t="s">
        <v>1535</v>
      </c>
      <c r="B1802" s="557" t="s">
        <v>335</v>
      </c>
      <c r="C1802" s="556" t="s">
        <v>1536</v>
      </c>
      <c r="D1802" s="326" t="s">
        <v>3</v>
      </c>
      <c r="E1802" s="558" t="s">
        <v>4</v>
      </c>
      <c r="F1802" s="559"/>
      <c r="G1802" s="559"/>
      <c r="H1802" s="559"/>
      <c r="I1802" s="560"/>
      <c r="J1802" s="561" t="s">
        <v>1537</v>
      </c>
      <c r="K1802" s="561" t="s">
        <v>243</v>
      </c>
    </row>
    <row r="1803" spans="1:11" ht="16.5">
      <c r="A1803" s="562"/>
      <c r="B1803" s="563"/>
      <c r="C1803" s="562"/>
      <c r="D1803" s="564"/>
      <c r="E1803" s="565" t="s">
        <v>5</v>
      </c>
      <c r="F1803" s="565" t="s">
        <v>1538</v>
      </c>
      <c r="G1803" s="565" t="s">
        <v>7</v>
      </c>
      <c r="H1803" s="565" t="s">
        <v>1539</v>
      </c>
      <c r="I1803" s="565" t="s">
        <v>9</v>
      </c>
      <c r="J1803" s="566"/>
      <c r="K1803" s="566"/>
    </row>
    <row r="1804" spans="1:11" ht="16.5">
      <c r="A1804" s="679">
        <v>1</v>
      </c>
      <c r="B1804" s="638" t="s">
        <v>2151</v>
      </c>
      <c r="C1804" s="705" t="s">
        <v>2152</v>
      </c>
      <c r="D1804" s="83" t="s">
        <v>2069</v>
      </c>
      <c r="E1804" s="722">
        <v>100</v>
      </c>
      <c r="F1804" s="326"/>
      <c r="G1804" s="326"/>
      <c r="H1804" s="326"/>
      <c r="I1804" s="326"/>
      <c r="J1804" s="723">
        <v>210.59</v>
      </c>
      <c r="K1804" s="704">
        <f t="shared" ref="K1804:K1818" si="48">J1804*(I1804+E1804)</f>
        <v>21059</v>
      </c>
    </row>
    <row r="1805" spans="1:11" ht="16.5">
      <c r="A1805" s="679">
        <v>2</v>
      </c>
      <c r="B1805" s="638" t="s">
        <v>2153</v>
      </c>
      <c r="C1805" s="705" t="s">
        <v>2154</v>
      </c>
      <c r="D1805" s="83" t="s">
        <v>2069</v>
      </c>
      <c r="E1805" s="364">
        <v>100</v>
      </c>
      <c r="F1805" s="326"/>
      <c r="G1805" s="326"/>
      <c r="H1805" s="326"/>
      <c r="I1805" s="326"/>
      <c r="J1805" s="706">
        <v>280.77999999999997</v>
      </c>
      <c r="K1805" s="704">
        <f t="shared" si="48"/>
        <v>28077.999999999996</v>
      </c>
    </row>
    <row r="1806" spans="1:11" ht="31.5">
      <c r="A1806" s="679">
        <v>3</v>
      </c>
      <c r="B1806" s="638" t="s">
        <v>2002</v>
      </c>
      <c r="C1806" s="724" t="s">
        <v>2155</v>
      </c>
      <c r="D1806" s="725" t="s">
        <v>21</v>
      </c>
      <c r="E1806" s="353">
        <v>2</v>
      </c>
      <c r="F1806" s="326"/>
      <c r="G1806" s="326"/>
      <c r="H1806" s="326"/>
      <c r="I1806" s="326"/>
      <c r="J1806" s="726">
        <v>6619.8</v>
      </c>
      <c r="K1806" s="704">
        <f t="shared" si="48"/>
        <v>13239.6</v>
      </c>
    </row>
    <row r="1807" spans="1:11" ht="31.5">
      <c r="A1807" s="679">
        <v>4</v>
      </c>
      <c r="B1807" s="638" t="s">
        <v>2004</v>
      </c>
      <c r="C1807" s="727" t="s">
        <v>2156</v>
      </c>
      <c r="D1807" s="728" t="s">
        <v>21</v>
      </c>
      <c r="E1807" s="364">
        <v>1</v>
      </c>
      <c r="F1807" s="326"/>
      <c r="G1807" s="326"/>
      <c r="H1807" s="326"/>
      <c r="I1807" s="326"/>
      <c r="J1807" s="706">
        <v>4590.2</v>
      </c>
      <c r="K1807" s="704">
        <f t="shared" si="48"/>
        <v>4590.2</v>
      </c>
    </row>
    <row r="1808" spans="1:11" ht="16.5">
      <c r="A1808" s="679">
        <v>5</v>
      </c>
      <c r="B1808" s="638" t="s">
        <v>2006</v>
      </c>
      <c r="C1808" s="729" t="s">
        <v>2157</v>
      </c>
      <c r="D1808" s="728" t="s">
        <v>21</v>
      </c>
      <c r="E1808" s="364">
        <v>2</v>
      </c>
      <c r="F1808" s="326"/>
      <c r="G1808" s="326"/>
      <c r="H1808" s="326"/>
      <c r="I1808" s="326"/>
      <c r="J1808" s="706">
        <v>3964.8</v>
      </c>
      <c r="K1808" s="704">
        <f t="shared" si="48"/>
        <v>7929.6</v>
      </c>
    </row>
    <row r="1809" spans="1:11" ht="16.5">
      <c r="A1809" s="679">
        <v>6</v>
      </c>
      <c r="B1809" s="638" t="s">
        <v>2158</v>
      </c>
      <c r="C1809" s="729" t="s">
        <v>2159</v>
      </c>
      <c r="D1809" s="728" t="s">
        <v>21</v>
      </c>
      <c r="E1809" s="364">
        <v>2</v>
      </c>
      <c r="F1809" s="326"/>
      <c r="G1809" s="326"/>
      <c r="H1809" s="326"/>
      <c r="I1809" s="326"/>
      <c r="J1809" s="706">
        <v>6324.8</v>
      </c>
      <c r="K1809" s="704">
        <f t="shared" si="48"/>
        <v>12649.6</v>
      </c>
    </row>
    <row r="1810" spans="1:11" ht="16.5">
      <c r="A1810" s="679">
        <v>7</v>
      </c>
      <c r="B1810" s="638" t="s">
        <v>2160</v>
      </c>
      <c r="C1810" s="729" t="s">
        <v>2161</v>
      </c>
      <c r="D1810" s="730" t="s">
        <v>377</v>
      </c>
      <c r="E1810" s="364">
        <v>200</v>
      </c>
      <c r="F1810" s="326"/>
      <c r="G1810" s="326"/>
      <c r="H1810" s="326"/>
      <c r="I1810" s="326"/>
      <c r="J1810" s="706">
        <v>138.06</v>
      </c>
      <c r="K1810" s="704">
        <f t="shared" si="48"/>
        <v>27612</v>
      </c>
    </row>
    <row r="1811" spans="1:11" ht="16.5">
      <c r="A1811" s="679">
        <v>8</v>
      </c>
      <c r="B1811" s="638" t="s">
        <v>1440</v>
      </c>
      <c r="C1811" s="729" t="s">
        <v>2162</v>
      </c>
      <c r="D1811" s="728" t="s">
        <v>21</v>
      </c>
      <c r="E1811" s="364">
        <v>12</v>
      </c>
      <c r="F1811" s="326"/>
      <c r="G1811" s="326"/>
      <c r="H1811" s="326"/>
      <c r="I1811" s="326"/>
      <c r="J1811" s="731">
        <v>221.84</v>
      </c>
      <c r="K1811" s="704">
        <f t="shared" si="48"/>
        <v>2662.08</v>
      </c>
    </row>
    <row r="1812" spans="1:11" ht="16.5">
      <c r="A1812" s="679">
        <v>9</v>
      </c>
      <c r="B1812" s="638" t="s">
        <v>1440</v>
      </c>
      <c r="C1812" s="729" t="s">
        <v>2163</v>
      </c>
      <c r="D1812" s="720" t="s">
        <v>21</v>
      </c>
      <c r="E1812" s="364">
        <v>8</v>
      </c>
      <c r="F1812" s="588"/>
      <c r="G1812" s="588"/>
      <c r="H1812" s="588"/>
      <c r="I1812" s="588"/>
      <c r="J1812" s="731">
        <v>460.2</v>
      </c>
      <c r="K1812" s="704">
        <f t="shared" si="48"/>
        <v>3681.6</v>
      </c>
    </row>
    <row r="1813" spans="1:11" ht="16.5">
      <c r="A1813" s="679">
        <v>10</v>
      </c>
      <c r="B1813" s="638" t="s">
        <v>2008</v>
      </c>
      <c r="C1813" s="729" t="s">
        <v>2009</v>
      </c>
      <c r="D1813" s="720" t="s">
        <v>21</v>
      </c>
      <c r="E1813" s="364">
        <v>4</v>
      </c>
      <c r="F1813" s="588"/>
      <c r="G1813" s="588"/>
      <c r="H1813" s="588"/>
      <c r="I1813" s="588"/>
      <c r="J1813" s="731">
        <v>342.2</v>
      </c>
      <c r="K1813" s="704">
        <f t="shared" si="48"/>
        <v>1368.8</v>
      </c>
    </row>
    <row r="1814" spans="1:11" ht="16.5">
      <c r="A1814" s="679">
        <v>11</v>
      </c>
      <c r="B1814" s="638" t="s">
        <v>2010</v>
      </c>
      <c r="C1814" s="729" t="s">
        <v>2164</v>
      </c>
      <c r="D1814" s="720" t="s">
        <v>21</v>
      </c>
      <c r="E1814" s="364">
        <v>4</v>
      </c>
      <c r="F1814" s="588"/>
      <c r="G1814" s="588"/>
      <c r="H1814" s="588"/>
      <c r="I1814" s="588"/>
      <c r="J1814" s="731">
        <v>2808.4</v>
      </c>
      <c r="K1814" s="704">
        <f t="shared" si="48"/>
        <v>11233.6</v>
      </c>
    </row>
    <row r="1815" spans="1:11" ht="16.5">
      <c r="A1815" s="679">
        <v>12</v>
      </c>
      <c r="B1815" s="638" t="s">
        <v>1440</v>
      </c>
      <c r="C1815" s="729" t="s">
        <v>2165</v>
      </c>
      <c r="D1815" s="732" t="s">
        <v>2166</v>
      </c>
      <c r="E1815" s="364">
        <v>2</v>
      </c>
      <c r="F1815" s="588"/>
      <c r="G1815" s="588"/>
      <c r="H1815" s="588"/>
      <c r="I1815" s="588"/>
      <c r="J1815" s="731">
        <v>24438.400000000001</v>
      </c>
      <c r="K1815" s="704">
        <f t="shared" si="48"/>
        <v>48876.800000000003</v>
      </c>
    </row>
    <row r="1816" spans="1:11" ht="16.5">
      <c r="A1816" s="679">
        <v>13</v>
      </c>
      <c r="B1816" s="638" t="s">
        <v>2167</v>
      </c>
      <c r="C1816" s="729" t="s">
        <v>2168</v>
      </c>
      <c r="D1816" s="732" t="s">
        <v>2166</v>
      </c>
      <c r="E1816" s="364">
        <v>1</v>
      </c>
      <c r="F1816" s="588"/>
      <c r="G1816" s="588"/>
      <c r="H1816" s="588"/>
      <c r="I1816" s="588"/>
      <c r="J1816" s="731">
        <v>22276.799999999999</v>
      </c>
      <c r="K1816" s="704">
        <f t="shared" si="48"/>
        <v>22276.799999999999</v>
      </c>
    </row>
    <row r="1817" spans="1:11" ht="31.5">
      <c r="A1817" s="679">
        <v>14</v>
      </c>
      <c r="B1817" s="638" t="s">
        <v>1440</v>
      </c>
      <c r="C1817" s="729" t="s">
        <v>2169</v>
      </c>
      <c r="D1817" s="720" t="s">
        <v>21</v>
      </c>
      <c r="E1817" s="364">
        <v>1</v>
      </c>
      <c r="F1817" s="588"/>
      <c r="G1817" s="588"/>
      <c r="H1817" s="588"/>
      <c r="I1817" s="588"/>
      <c r="J1817" s="731">
        <v>3410.2</v>
      </c>
      <c r="K1817" s="704">
        <f t="shared" si="48"/>
        <v>3410.2</v>
      </c>
    </row>
    <row r="1818" spans="1:11" ht="16.5">
      <c r="A1818" s="679">
        <v>15</v>
      </c>
      <c r="B1818" s="638" t="s">
        <v>2170</v>
      </c>
      <c r="C1818" s="729" t="s">
        <v>2171</v>
      </c>
      <c r="D1818" s="720" t="s">
        <v>21</v>
      </c>
      <c r="E1818" s="364">
        <v>1</v>
      </c>
      <c r="F1818" s="588"/>
      <c r="G1818" s="588"/>
      <c r="H1818" s="588"/>
      <c r="I1818" s="588"/>
      <c r="J1818" s="731">
        <v>6442.8</v>
      </c>
      <c r="K1818" s="704">
        <f t="shared" si="48"/>
        <v>6442.8</v>
      </c>
    </row>
    <row r="1819" spans="1:11" ht="16.5">
      <c r="A1819" s="426"/>
      <c r="B1819" s="426"/>
      <c r="C1819" s="426"/>
      <c r="D1819" s="426"/>
      <c r="E1819" s="426"/>
      <c r="F1819" s="426"/>
      <c r="G1819" s="426"/>
      <c r="H1819" s="426"/>
      <c r="I1819" s="426"/>
      <c r="J1819" s="426"/>
      <c r="K1819" s="426"/>
    </row>
    <row r="1820" spans="1:11" ht="16.5">
      <c r="A1820" s="426"/>
      <c r="B1820" s="426"/>
      <c r="C1820" s="426"/>
      <c r="D1820" s="426"/>
      <c r="E1820" s="426"/>
      <c r="F1820" s="426"/>
      <c r="G1820" s="426"/>
      <c r="H1820" s="426"/>
      <c r="I1820" s="426"/>
      <c r="J1820" s="426"/>
      <c r="K1820" s="426"/>
    </row>
    <row r="1821" spans="1:11" ht="16.5">
      <c r="A1821" s="426"/>
      <c r="B1821" s="426"/>
      <c r="C1821" s="426"/>
      <c r="D1821" s="426"/>
      <c r="E1821" s="426"/>
      <c r="F1821" s="426"/>
      <c r="G1821" s="426"/>
      <c r="H1821" s="426"/>
      <c r="I1821" s="426"/>
      <c r="J1821" s="426"/>
      <c r="K1821" s="426"/>
    </row>
  </sheetData>
  <mergeCells count="193">
    <mergeCell ref="A1801:K1801"/>
    <mergeCell ref="A1802:A1803"/>
    <mergeCell ref="B1802:B1803"/>
    <mergeCell ref="C1802:C1803"/>
    <mergeCell ref="E1802:I1802"/>
    <mergeCell ref="J1802:J1803"/>
    <mergeCell ref="K1802:K1803"/>
    <mergeCell ref="A1781:K1781"/>
    <mergeCell ref="A1782:A1783"/>
    <mergeCell ref="B1782:B1783"/>
    <mergeCell ref="C1782:C1783"/>
    <mergeCell ref="E1782:I1782"/>
    <mergeCell ref="J1782:J1783"/>
    <mergeCell ref="K1782:K1783"/>
    <mergeCell ref="A1723:K1723"/>
    <mergeCell ref="A1724:A1725"/>
    <mergeCell ref="B1724:B1725"/>
    <mergeCell ref="C1724:C1725"/>
    <mergeCell ref="E1724:I1724"/>
    <mergeCell ref="J1724:J1725"/>
    <mergeCell ref="K1724:K1725"/>
    <mergeCell ref="A1701:K1701"/>
    <mergeCell ref="A1702:K1702"/>
    <mergeCell ref="A1703:K1703"/>
    <mergeCell ref="A1704:A1705"/>
    <mergeCell ref="B1704:B1705"/>
    <mergeCell ref="C1704:C1705"/>
    <mergeCell ref="E1704:I1704"/>
    <mergeCell ref="J1704:J1705"/>
    <mergeCell ref="K1704:K1705"/>
    <mergeCell ref="A1687:K1687"/>
    <mergeCell ref="A1688:A1689"/>
    <mergeCell ref="B1688:B1689"/>
    <mergeCell ref="C1688:C1689"/>
    <mergeCell ref="E1688:I1688"/>
    <mergeCell ref="J1688:J1689"/>
    <mergeCell ref="K1688:K1689"/>
    <mergeCell ref="A1606:K1608"/>
    <mergeCell ref="A1619:K1620"/>
    <mergeCell ref="A1621:A1622"/>
    <mergeCell ref="B1621:B1622"/>
    <mergeCell ref="C1621:C1622"/>
    <mergeCell ref="E1621:I1621"/>
    <mergeCell ref="J1621:J1622"/>
    <mergeCell ref="K1621:K1622"/>
    <mergeCell ref="A1490:K1491"/>
    <mergeCell ref="A1550:K1550"/>
    <mergeCell ref="A1551:A1552"/>
    <mergeCell ref="B1551:B1552"/>
    <mergeCell ref="C1551:C1552"/>
    <mergeCell ref="E1551:I1551"/>
    <mergeCell ref="J1551:J1552"/>
    <mergeCell ref="K1551:K1552"/>
    <mergeCell ref="A1408:K1408"/>
    <mergeCell ref="A1409:A1410"/>
    <mergeCell ref="B1409:B1410"/>
    <mergeCell ref="C1409:C1410"/>
    <mergeCell ref="E1409:I1409"/>
    <mergeCell ref="J1409:J1410"/>
    <mergeCell ref="K1409:K1410"/>
    <mergeCell ref="J1238:J1239"/>
    <mergeCell ref="K1238:K1239"/>
    <mergeCell ref="I1399:K1399"/>
    <mergeCell ref="A1406:K1406"/>
    <mergeCell ref="A1407:K1407"/>
    <mergeCell ref="A1238:A1239"/>
    <mergeCell ref="B1238:B1239"/>
    <mergeCell ref="C1238:C1239"/>
    <mergeCell ref="D1238:D1239"/>
    <mergeCell ref="E1238:I1238"/>
    <mergeCell ref="A1225:C1225"/>
    <mergeCell ref="A1233:J1234"/>
    <mergeCell ref="A1236:C1236"/>
    <mergeCell ref="G1236:J1236"/>
    <mergeCell ref="A1237:C1237"/>
    <mergeCell ref="H1237:J1237"/>
    <mergeCell ref="A1082:O1082"/>
    <mergeCell ref="E1086:E1087"/>
    <mergeCell ref="F1086:G1086"/>
    <mergeCell ref="H1086:I1086"/>
    <mergeCell ref="J1086:K1086"/>
    <mergeCell ref="L1086:M1086"/>
    <mergeCell ref="N1086:O1086"/>
    <mergeCell ref="J524:K524"/>
    <mergeCell ref="L524:M524"/>
    <mergeCell ref="N524:O524"/>
    <mergeCell ref="A983:A984"/>
    <mergeCell ref="B983:B984"/>
    <mergeCell ref="C983:C984"/>
    <mergeCell ref="D983:D984"/>
    <mergeCell ref="E983:E984"/>
    <mergeCell ref="F983:G983"/>
    <mergeCell ref="H983:I983"/>
    <mergeCell ref="J983:K983"/>
    <mergeCell ref="L983:M983"/>
    <mergeCell ref="N983:O983"/>
    <mergeCell ref="H513:I513"/>
    <mergeCell ref="A524:A525"/>
    <mergeCell ref="B524:B525"/>
    <mergeCell ref="C524:C525"/>
    <mergeCell ref="D524:D525"/>
    <mergeCell ref="E524:E525"/>
    <mergeCell ref="F524:G524"/>
    <mergeCell ref="H524:I524"/>
    <mergeCell ref="K485:K486"/>
    <mergeCell ref="H508:I508"/>
    <mergeCell ref="B509:K509"/>
    <mergeCell ref="A510:A511"/>
    <mergeCell ref="B510:B511"/>
    <mergeCell ref="C510:C511"/>
    <mergeCell ref="D510:D511"/>
    <mergeCell ref="E510:I510"/>
    <mergeCell ref="K510:K511"/>
    <mergeCell ref="A485:A486"/>
    <mergeCell ref="B485:B486"/>
    <mergeCell ref="C485:C486"/>
    <mergeCell ref="D485:D486"/>
    <mergeCell ref="E485:I485"/>
    <mergeCell ref="A471:F471"/>
    <mergeCell ref="A480:K481"/>
    <mergeCell ref="A483:C483"/>
    <mergeCell ref="A484:C484"/>
    <mergeCell ref="H484:K484"/>
    <mergeCell ref="J386:K386"/>
    <mergeCell ref="L386:M386"/>
    <mergeCell ref="N386:O386"/>
    <mergeCell ref="P386:P387"/>
    <mergeCell ref="A470:F470"/>
    <mergeCell ref="A382:C382"/>
    <mergeCell ref="A383:D383"/>
    <mergeCell ref="A384:C384"/>
    <mergeCell ref="F386:G386"/>
    <mergeCell ref="H386:I386"/>
    <mergeCell ref="N278:O278"/>
    <mergeCell ref="P278:P279"/>
    <mergeCell ref="A373:F373"/>
    <mergeCell ref="A381:C381"/>
    <mergeCell ref="K381:P381"/>
    <mergeCell ref="A277:E277"/>
    <mergeCell ref="F278:G278"/>
    <mergeCell ref="H278:I278"/>
    <mergeCell ref="J278:K278"/>
    <mergeCell ref="L278:M278"/>
    <mergeCell ref="K244:K245"/>
    <mergeCell ref="A274:D274"/>
    <mergeCell ref="M274:P274"/>
    <mergeCell ref="A275:D275"/>
    <mergeCell ref="A276:E276"/>
    <mergeCell ref="A231:A232"/>
    <mergeCell ref="B231:B232"/>
    <mergeCell ref="A235:A236"/>
    <mergeCell ref="H240:J240"/>
    <mergeCell ref="A244:A245"/>
    <mergeCell ref="B244:B245"/>
    <mergeCell ref="C244:C245"/>
    <mergeCell ref="D244:D245"/>
    <mergeCell ref="F244:I244"/>
    <mergeCell ref="J244:J245"/>
    <mergeCell ref="A227:A228"/>
    <mergeCell ref="B227:B228"/>
    <mergeCell ref="A229:A230"/>
    <mergeCell ref="B229:B230"/>
    <mergeCell ref="D229:D230"/>
    <mergeCell ref="A208:K209"/>
    <mergeCell ref="A211:C211"/>
    <mergeCell ref="D211:E211"/>
    <mergeCell ref="A212:C212"/>
    <mergeCell ref="A213:A214"/>
    <mergeCell ref="B213:B214"/>
    <mergeCell ref="C213:C214"/>
    <mergeCell ref="D213:D214"/>
    <mergeCell ref="F213:I213"/>
    <mergeCell ref="J213:J214"/>
    <mergeCell ref="K213:K214"/>
    <mergeCell ref="A17:A19"/>
    <mergeCell ref="A21:A23"/>
    <mergeCell ref="A24:A26"/>
    <mergeCell ref="I204:K204"/>
    <mergeCell ref="A128:J128"/>
    <mergeCell ref="A140:J140"/>
    <mergeCell ref="A199:J199"/>
    <mergeCell ref="A200:J200"/>
    <mergeCell ref="A201:J201"/>
    <mergeCell ref="A202:J202"/>
    <mergeCell ref="G1:K1"/>
    <mergeCell ref="I2:K2"/>
    <mergeCell ref="A3:A4"/>
    <mergeCell ref="B3:B4"/>
    <mergeCell ref="C3:C4"/>
    <mergeCell ref="D3:D4"/>
    <mergeCell ref="E3:I3"/>
    <mergeCell ref="J3:J4"/>
    <mergeCell ref="K3:K4"/>
  </mergeCells>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2025-05-15T07:58:50Z</dcterms:modified>
</cp:coreProperties>
</file>